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9720" windowHeight="6720" activeTab="2"/>
  </bookViews>
  <sheets>
    <sheet name="Profit &amp; loss" sheetId="1" r:id="rId1"/>
    <sheet name="BS" sheetId="2" r:id="rId2"/>
    <sheet name="Cash flow" sheetId="3" r:id="rId3"/>
    <sheet name="Statement of changes in equity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P_3" localSheetId="0">#REF!</definedName>
    <definedName name="P_3">#REF!</definedName>
    <definedName name="P_4" localSheetId="0">#REF!</definedName>
    <definedName name="P_4">#REF!</definedName>
    <definedName name="p_6">#REF!</definedName>
    <definedName name="p_7">#REF!</definedName>
    <definedName name="p_8">#REF!</definedName>
    <definedName name="_xlnm.Print_Area" localSheetId="2">'Cash flow'!$A$3:$K$47</definedName>
    <definedName name="_xlnm.Print_Area" localSheetId="0">'Profit &amp; loss'!$C$3:$I$43</definedName>
    <definedName name="_xlnm.Print_Area" localSheetId="3">'Statement of changes in equity'!$A$3:$I$27</definedName>
    <definedName name="Print_Area_MI" localSheetId="0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<sst xmlns="http://schemas.openxmlformats.org/spreadsheetml/2006/main" count="156" uniqueCount="124">
  <si>
    <t>CONDENSED  CONSOLIDATED STATEMENT OF CHANGES IN EQUITY FOR THE PERIOD</t>
  </si>
  <si>
    <t>ENDED 31 MARCH 2003</t>
  </si>
  <si>
    <t>Share</t>
  </si>
  <si>
    <t>Exchange</t>
  </si>
  <si>
    <t>Retained</t>
  </si>
  <si>
    <t>Dividend</t>
  </si>
  <si>
    <t>Capital</t>
  </si>
  <si>
    <t>Premium</t>
  </si>
  <si>
    <t>Reserve</t>
  </si>
  <si>
    <t>Profit</t>
  </si>
  <si>
    <t>Proposed</t>
  </si>
  <si>
    <t>Total</t>
  </si>
  <si>
    <t>RM'000</t>
  </si>
  <si>
    <t>Current Year-To-Date</t>
  </si>
  <si>
    <t>At 1 July 2002</t>
  </si>
  <si>
    <t>Foreign currency</t>
  </si>
  <si>
    <t xml:space="preserve">  translation difference</t>
  </si>
  <si>
    <t xml:space="preserve">Arising from disposal of </t>
  </si>
  <si>
    <t xml:space="preserve">  subsidiary companies</t>
  </si>
  <si>
    <t>Dividend paid:</t>
  </si>
  <si>
    <t>-  final dividend for the year</t>
  </si>
  <si>
    <t xml:space="preserve">   ended 30 June 2002</t>
  </si>
  <si>
    <t>Net profit for the period</t>
  </si>
  <si>
    <t>At 31 March 2003</t>
  </si>
  <si>
    <t>HONG LEONG PROPERTIES BERHAD</t>
  </si>
  <si>
    <t>CONDENSED CONSOLIDATED BALANCE SHEET AS AT 31 MARCH 2003</t>
  </si>
  <si>
    <t>As at end of</t>
  </si>
  <si>
    <t>As at preceding</t>
  </si>
  <si>
    <t>current quarter</t>
  </si>
  <si>
    <t>financial year end</t>
  </si>
  <si>
    <t xml:space="preserve"> </t>
  </si>
  <si>
    <t>31/3/2003</t>
  </si>
  <si>
    <t>30/06/2002</t>
  </si>
  <si>
    <t>Property, Plant and Equipment</t>
  </si>
  <si>
    <t>Investment Properties</t>
  </si>
  <si>
    <t>Land held for Development</t>
  </si>
  <si>
    <t>Investment in Associated Company</t>
  </si>
  <si>
    <t>Investment in Joint Ventures</t>
  </si>
  <si>
    <t>Amount due from Joint Venture</t>
  </si>
  <si>
    <t>Current Assets</t>
  </si>
  <si>
    <t xml:space="preserve">Stocks </t>
  </si>
  <si>
    <t>Amount due from contract customers</t>
  </si>
  <si>
    <t>Investments</t>
  </si>
  <si>
    <t>Development Properties</t>
  </si>
  <si>
    <t>Trade and other receivables</t>
  </si>
  <si>
    <t>Tax recoverable</t>
  </si>
  <si>
    <t>Cash and cash equivalents</t>
  </si>
  <si>
    <t>Current Liabilities</t>
  </si>
  <si>
    <t>Trade and other payables</t>
  </si>
  <si>
    <t>Amount due to contract customers</t>
  </si>
  <si>
    <t>Short Term Borrowings</t>
  </si>
  <si>
    <t xml:space="preserve">Net (Liabilities) / Assets </t>
  </si>
  <si>
    <t>Share Capital</t>
  </si>
  <si>
    <t>Reserves</t>
  </si>
  <si>
    <t>Shareholders' Fund</t>
  </si>
  <si>
    <t>Minority Interests</t>
  </si>
  <si>
    <t>Long Term Liabilities</t>
  </si>
  <si>
    <t>Borrowings</t>
  </si>
  <si>
    <t>Other Deferred Liabilities</t>
  </si>
  <si>
    <t>Net Tangible Assets Per Share (RM)</t>
  </si>
  <si>
    <t>Dividend paid</t>
  </si>
  <si>
    <t>CONDENSED  CONSOLIDATED CASH FLOW STATEMENT FOR THE PERIOD ENDED</t>
  </si>
  <si>
    <t>31 MARCH 2003</t>
  </si>
  <si>
    <t xml:space="preserve">Current </t>
  </si>
  <si>
    <t>Year-To-Date</t>
  </si>
  <si>
    <t>Net Profit Before Tax</t>
  </si>
  <si>
    <t>Adjustments for:-</t>
  </si>
  <si>
    <t>Non-cash items</t>
  </si>
  <si>
    <t>Non-operating items</t>
  </si>
  <si>
    <t>Operating profit before changes in working capital</t>
  </si>
  <si>
    <t>Changes in working capital</t>
  </si>
  <si>
    <t>Net change in current assets</t>
  </si>
  <si>
    <t>Net change in current liabilities</t>
  </si>
  <si>
    <t>Income tax paid</t>
  </si>
  <si>
    <t>Investing Activities</t>
  </si>
  <si>
    <t>Equity Investments</t>
  </si>
  <si>
    <t>Other Investments</t>
  </si>
  <si>
    <t>Financial Activities</t>
  </si>
  <si>
    <t>Interest paid</t>
  </si>
  <si>
    <t xml:space="preserve">Net repayment of bank borrowings </t>
  </si>
  <si>
    <t>Net Change in Cash and Cash Equivalents</t>
  </si>
  <si>
    <t>Cash &amp; Cash Equivalent at beginning of year</t>
  </si>
  <si>
    <t>Cash &amp; Cash Equivalent at end of period</t>
  </si>
  <si>
    <t>QUARTERLY   REPORT   ON   CONSOLIDATED   RESULTS   FOR   THE  THIRD  QUARTER</t>
  </si>
  <si>
    <t>The figures have not been audited</t>
  </si>
  <si>
    <t xml:space="preserve">CONDENSED    CONSOLIDATED   INCOME    STATEMENT  FOR   THE   PERIOD    ENDED </t>
  </si>
  <si>
    <t xml:space="preserve">                 Individual Quarter  </t>
  </si>
  <si>
    <t xml:space="preserve">              Cumulative Quarter</t>
  </si>
  <si>
    <t>Current</t>
  </si>
  <si>
    <t>Preceding</t>
  </si>
  <si>
    <t>Cumulative</t>
  </si>
  <si>
    <t>Year</t>
  </si>
  <si>
    <t>Year-</t>
  </si>
  <si>
    <t>Quarter</t>
  </si>
  <si>
    <t>Corresponding</t>
  </si>
  <si>
    <t>To-Date</t>
  </si>
  <si>
    <t xml:space="preserve"> Quarter</t>
  </si>
  <si>
    <t>Period</t>
  </si>
  <si>
    <t>31/3/2002</t>
  </si>
  <si>
    <t>To Date</t>
  </si>
  <si>
    <t>Sep'01</t>
  </si>
  <si>
    <t>Dec'01</t>
  </si>
  <si>
    <t>Mar'02</t>
  </si>
  <si>
    <t>31/03/02</t>
  </si>
  <si>
    <t>Dec'02</t>
  </si>
  <si>
    <t>Revenue</t>
  </si>
  <si>
    <t>Operating expenses</t>
  </si>
  <si>
    <t>Other Operating income</t>
  </si>
  <si>
    <t>Profit from Operations</t>
  </si>
  <si>
    <t>Interest expense</t>
  </si>
  <si>
    <t>Interest income</t>
  </si>
  <si>
    <t>Share of Profit of Associated Company</t>
  </si>
  <si>
    <t>and Joint Ventures</t>
  </si>
  <si>
    <t>Profit before taxation</t>
  </si>
  <si>
    <t>Taxation</t>
  </si>
  <si>
    <t>(Loss)/Profit after taxation</t>
  </si>
  <si>
    <t>Net Profit for the Period</t>
  </si>
  <si>
    <t>Earnings per share:-</t>
  </si>
  <si>
    <t>a) Basic (sen)</t>
  </si>
  <si>
    <t>b) Fully diluted (sen)</t>
  </si>
  <si>
    <t>……………………………………….</t>
  </si>
  <si>
    <t>Net cash flow generated from operating activities</t>
  </si>
  <si>
    <t>Net cash flow used in investing activities</t>
  </si>
  <si>
    <t>Net cash flow used in financing activities</t>
  </si>
</sst>
</file>

<file path=xl/styles.xml><?xml version="1.0" encoding="utf-8"?>
<styleSheet xmlns="http://schemas.openxmlformats.org/spreadsheetml/2006/main">
  <numFmts count="6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0.0000%"/>
    <numFmt numFmtId="177" formatCode="#,##0.0_);\(#,##0.0\)"/>
    <numFmt numFmtId="178" formatCode="0.0"/>
    <numFmt numFmtId="179" formatCode="0.0%"/>
    <numFmt numFmtId="180" formatCode="0_);\(0\)"/>
    <numFmt numFmtId="181" formatCode="0.0_);\(0.0\)"/>
    <numFmt numFmtId="182" formatCode="_(* #,##0_);_(* \(#,##0\);_(* &quot;-         &quot;_);_(@_)"/>
    <numFmt numFmtId="183" formatCode="_-* #,##0_-;\-* #,##0_-;_-* &quot;-&quot;??_-;_-@_-"/>
    <numFmt numFmtId="184" formatCode="#,##0_);\(#,##0\);\-"/>
    <numFmt numFmtId="185" formatCode="0.0%_);\(0.0%\)"/>
    <numFmt numFmtId="186" formatCode="_(* #,##0.0_);_(* \(#,##0.0\);_(* &quot;-&quot;?_);_(@_)"/>
    <numFmt numFmtId="187" formatCode="_(* #,##0.0000_);_(* \(#,##0.0000\);_(* &quot;-&quot;??_);_(@_)"/>
    <numFmt numFmtId="188" formatCode="_(* #,##0.00_);_(* \(#,##0.00\);_(* &quot;-&quot;_);_(@_)"/>
    <numFmt numFmtId="189" formatCode="&quot;$&quot;#,##0;\-&quot;$&quot;#,##0"/>
    <numFmt numFmtId="190" formatCode="&quot;$&quot;#,##0;[Red]\-&quot;$&quot;#,##0"/>
    <numFmt numFmtId="191" formatCode="&quot;$&quot;#,##0.00;\-&quot;$&quot;#,##0.00"/>
    <numFmt numFmtId="192" formatCode="&quot;$&quot;#,##0.00;[Red]\-&quot;$&quot;#,##0.00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0.000"/>
    <numFmt numFmtId="196" formatCode="#,##0.0_);[Red]\(#,##0.0\)"/>
    <numFmt numFmtId="197" formatCode="??"/>
    <numFmt numFmtId="198" formatCode="0_);[Red]\(0\)"/>
    <numFmt numFmtId="199" formatCode="#,##0_ ;[Red]\-#,##0\ "/>
    <numFmt numFmtId="200" formatCode="#,##0_);[Red]\(#,##0\);\-"/>
    <numFmt numFmtId="201" formatCode="0.00_);\(0.00\)"/>
    <numFmt numFmtId="202" formatCode="0.0000"/>
    <numFmt numFmtId="203" formatCode="#,##0.0_);[Red]\(#,##0.0\);\-"/>
    <numFmt numFmtId="204" formatCode="#,##0.00_);[Red]\(#,##0.00\);\-"/>
    <numFmt numFmtId="205" formatCode="#,##0.000_);[Red]\(#,##0.000\);\-"/>
    <numFmt numFmtId="206" formatCode="#,##0.0000_);[Red]\(#,##0.0000\);\-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.0000_);\(#,##0.0000\)"/>
    <numFmt numFmtId="211" formatCode="_(* #,##0.00000_);_(* \(#,##0.00000\);_(* &quot;-&quot;??_);_(@_)"/>
    <numFmt numFmtId="212" formatCode="&quot;RM&quot;#,##0_);\(&quot;RM&quot;#,##0\)"/>
    <numFmt numFmtId="213" formatCode="&quot;RM&quot;#,##0_);[Red]\(&quot;RM&quot;#,##0\)"/>
    <numFmt numFmtId="214" formatCode="&quot;RM&quot;#,##0.00_);\(&quot;RM&quot;#,##0.00\)"/>
    <numFmt numFmtId="215" formatCode="&quot;RM&quot;#,##0.00_);[Red]\(&quot;RM&quot;#,##0.00\)"/>
    <numFmt numFmtId="216" formatCode="_(&quot;RM&quot;* #,##0_);_(&quot;RM&quot;* \(#,##0\);_(&quot;RM&quot;* &quot;-&quot;_);_(@_)"/>
    <numFmt numFmtId="217" formatCode="_(&quot;RM&quot;* #,##0.00_);_(&quot;RM&quot;* \(#,##0.00\);_(&quot;RM&quot;* &quot;-&quot;??_);_(@_)"/>
    <numFmt numFmtId="218" formatCode="#,##0;[Red]#,##0"/>
  </numFmts>
  <fonts count="2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Tms Rmn"/>
      <family val="0"/>
    </font>
    <font>
      <u val="single"/>
      <sz val="10"/>
      <color indexed="36"/>
      <name val="Courier"/>
      <family val="0"/>
    </font>
    <font>
      <sz val="8"/>
      <name val="Arial"/>
      <family val="2"/>
    </font>
    <font>
      <u val="single"/>
      <sz val="10"/>
      <color indexed="12"/>
      <name val="Courier"/>
      <family val="0"/>
    </font>
    <font>
      <sz val="12"/>
      <name val="Garamond"/>
      <family val="1"/>
    </font>
    <font>
      <sz val="12"/>
      <name val="Times New Roman"/>
      <family val="1"/>
    </font>
    <font>
      <sz val="10"/>
      <name val="Arial MT"/>
      <family val="0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0"/>
    </font>
    <font>
      <sz val="11"/>
      <name val="Courier"/>
      <family val="0"/>
    </font>
    <font>
      <b/>
      <sz val="13.5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8" fontId="7" fillId="2" borderId="0" applyNumberFormat="0" applyBorder="0" applyAlignment="0" applyProtection="0"/>
    <xf numFmtId="0" fontId="8" fillId="0" borderId="0" applyNumberFormat="0" applyFill="0" applyBorder="0" applyAlignment="0" applyProtection="0"/>
    <xf numFmtId="10" fontId="7" fillId="3" borderId="1" applyNumberFormat="0" applyBorder="0" applyAlignment="0" applyProtection="0"/>
    <xf numFmtId="176" fontId="9" fillId="0" borderId="0">
      <alignment/>
      <protection/>
    </xf>
    <xf numFmtId="0" fontId="10" fillId="0" borderId="0">
      <alignment/>
      <protection/>
    </xf>
    <xf numFmtId="20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11" fillId="4" borderId="0">
      <alignment/>
      <protection/>
    </xf>
  </cellStyleXfs>
  <cellXfs count="141">
    <xf numFmtId="172" fontId="0" fillId="0" borderId="0" xfId="0" applyAlignment="1">
      <alignment/>
    </xf>
    <xf numFmtId="200" fontId="10" fillId="0" borderId="0" xfId="27" applyFont="1">
      <alignment/>
      <protection/>
    </xf>
    <xf numFmtId="200" fontId="12" fillId="0" borderId="0" xfId="27" applyFont="1">
      <alignment/>
      <protection/>
    </xf>
    <xf numFmtId="38" fontId="10" fillId="0" borderId="0" xfId="28" applyNumberFormat="1" applyFont="1" applyAlignment="1">
      <alignment horizontal="center"/>
      <protection/>
    </xf>
    <xf numFmtId="38" fontId="12" fillId="0" borderId="0" xfId="28" applyNumberFormat="1" applyFont="1" applyAlignment="1">
      <alignment horizontal="centerContinuous"/>
      <protection/>
    </xf>
    <xf numFmtId="200" fontId="10" fillId="0" borderId="0" xfId="27" applyFont="1" applyAlignment="1">
      <alignment horizontal="center"/>
      <protection/>
    </xf>
    <xf numFmtId="200" fontId="10" fillId="0" borderId="0" xfId="27">
      <alignment/>
      <protection/>
    </xf>
    <xf numFmtId="200" fontId="12" fillId="0" borderId="0" xfId="27" applyFont="1" applyAlignment="1">
      <alignment horizontal="center"/>
      <protection/>
    </xf>
    <xf numFmtId="200" fontId="10" fillId="0" borderId="0" xfId="28" applyNumberFormat="1" applyFont="1" applyAlignment="1">
      <alignment horizontal="center"/>
      <protection/>
    </xf>
    <xf numFmtId="200" fontId="13" fillId="0" borderId="0" xfId="27" applyFont="1">
      <alignment/>
      <protection/>
    </xf>
    <xf numFmtId="174" fontId="10" fillId="0" borderId="0" xfId="28" applyNumberFormat="1" applyFont="1" applyAlignment="1">
      <alignment/>
      <protection/>
    </xf>
    <xf numFmtId="174" fontId="10" fillId="0" borderId="0" xfId="28" applyNumberFormat="1" applyFont="1" applyAlignment="1">
      <alignment horizontal="center"/>
      <protection/>
    </xf>
    <xf numFmtId="174" fontId="10" fillId="0" borderId="0" xfId="28" applyNumberFormat="1" applyFont="1" applyAlignment="1">
      <alignment horizontal="left"/>
      <protection/>
    </xf>
    <xf numFmtId="200" fontId="10" fillId="0" borderId="0" xfId="27" applyFont="1" quotePrefix="1">
      <alignment/>
      <protection/>
    </xf>
    <xf numFmtId="174" fontId="10" fillId="0" borderId="2" xfId="28" applyNumberFormat="1" applyFont="1" applyBorder="1" applyAlignment="1">
      <alignment horizontal="center"/>
      <protection/>
    </xf>
    <xf numFmtId="174" fontId="10" fillId="0" borderId="0" xfId="28" applyNumberFormat="1" applyFont="1" applyBorder="1" applyAlignment="1">
      <alignment horizontal="center"/>
      <protection/>
    </xf>
    <xf numFmtId="172" fontId="14" fillId="0" borderId="0" xfId="0" applyFont="1" applyAlignment="1">
      <alignment/>
    </xf>
    <xf numFmtId="172" fontId="15" fillId="0" borderId="3" xfId="0" applyFont="1" applyBorder="1" applyAlignment="1">
      <alignment/>
    </xf>
    <xf numFmtId="172" fontId="14" fillId="0" borderId="0" xfId="0" applyFont="1" applyBorder="1" applyAlignment="1">
      <alignment/>
    </xf>
    <xf numFmtId="172" fontId="15" fillId="0" borderId="0" xfId="0" applyFont="1" applyBorder="1" applyAlignment="1">
      <alignment horizontal="right"/>
    </xf>
    <xf numFmtId="172" fontId="15" fillId="0" borderId="0" xfId="0" applyFont="1" applyBorder="1" applyAlignment="1">
      <alignment/>
    </xf>
    <xf numFmtId="172" fontId="16" fillId="0" borderId="0" xfId="0" applyFont="1" applyAlignment="1">
      <alignment/>
    </xf>
    <xf numFmtId="172" fontId="17" fillId="0" borderId="0" xfId="0" applyFont="1" applyAlignment="1">
      <alignment/>
    </xf>
    <xf numFmtId="172" fontId="16" fillId="0" borderId="0" xfId="0" applyFont="1" applyAlignment="1">
      <alignment horizontal="center"/>
    </xf>
    <xf numFmtId="172" fontId="16" fillId="0" borderId="0" xfId="0" applyFont="1" applyAlignment="1">
      <alignment horizontal="right"/>
    </xf>
    <xf numFmtId="172" fontId="16" fillId="0" borderId="0" xfId="0" applyFont="1" applyAlignment="1" quotePrefix="1">
      <alignment horizontal="right"/>
    </xf>
    <xf numFmtId="172" fontId="16" fillId="0" borderId="0" xfId="0" applyFont="1" applyAlignment="1" quotePrefix="1">
      <alignment horizontal="center"/>
    </xf>
    <xf numFmtId="172" fontId="14" fillId="0" borderId="0" xfId="0" applyFont="1" applyAlignment="1">
      <alignment horizontal="center"/>
    </xf>
    <xf numFmtId="174" fontId="18" fillId="0" borderId="0" xfId="15" applyNumberFormat="1" applyFont="1" applyAlignment="1">
      <alignment horizontal="center"/>
    </xf>
    <xf numFmtId="174" fontId="18" fillId="0" borderId="0" xfId="15" applyNumberFormat="1" applyFont="1" applyAlignment="1">
      <alignment/>
    </xf>
    <xf numFmtId="172" fontId="17" fillId="0" borderId="0" xfId="0" applyFont="1" applyAlignment="1" quotePrefix="1">
      <alignment horizontal="left"/>
    </xf>
    <xf numFmtId="174" fontId="17" fillId="0" borderId="0" xfId="15" applyNumberFormat="1" applyFont="1" applyAlignment="1">
      <alignment horizontal="center"/>
    </xf>
    <xf numFmtId="174" fontId="17" fillId="0" borderId="0" xfId="15" applyNumberFormat="1" applyFont="1" applyAlignment="1">
      <alignment/>
    </xf>
    <xf numFmtId="172" fontId="17" fillId="0" borderId="0" xfId="0" applyFont="1" applyAlignment="1">
      <alignment horizontal="left"/>
    </xf>
    <xf numFmtId="172" fontId="19" fillId="0" borderId="0" xfId="0" applyFont="1" applyAlignment="1">
      <alignment/>
    </xf>
    <xf numFmtId="172" fontId="18" fillId="0" borderId="0" xfId="0" applyFont="1" applyAlignment="1" applyProtection="1" quotePrefix="1">
      <alignment horizontal="left"/>
      <protection locked="0"/>
    </xf>
    <xf numFmtId="174" fontId="18" fillId="0" borderId="0" xfId="15" applyNumberFormat="1" applyFont="1" applyBorder="1" applyAlignment="1">
      <alignment/>
    </xf>
    <xf numFmtId="172" fontId="18" fillId="0" borderId="0" xfId="0" applyFont="1" applyAlignment="1" applyProtection="1">
      <alignment horizontal="left"/>
      <protection locked="0"/>
    </xf>
    <xf numFmtId="172" fontId="17" fillId="0" borderId="0" xfId="0" applyFont="1" applyAlignment="1">
      <alignment/>
    </xf>
    <xf numFmtId="174" fontId="17" fillId="0" borderId="0" xfId="15" applyNumberFormat="1" applyFont="1" applyBorder="1" applyAlignment="1">
      <alignment/>
    </xf>
    <xf numFmtId="172" fontId="17" fillId="0" borderId="0" xfId="0" applyFont="1" applyAlignment="1" quotePrefix="1">
      <alignment horizontal="left"/>
    </xf>
    <xf numFmtId="172" fontId="17" fillId="0" borderId="0" xfId="0" applyFont="1" applyAlignment="1">
      <alignment/>
    </xf>
    <xf numFmtId="172" fontId="17" fillId="0" borderId="0" xfId="0" applyFont="1" applyAlignment="1">
      <alignment horizontal="left"/>
    </xf>
    <xf numFmtId="172" fontId="19" fillId="0" borderId="0" xfId="0" applyFont="1" applyAlignment="1">
      <alignment/>
    </xf>
    <xf numFmtId="174" fontId="17" fillId="0" borderId="4" xfId="15" applyNumberFormat="1" applyFont="1" applyBorder="1" applyAlignment="1">
      <alignment/>
    </xf>
    <xf numFmtId="172" fontId="19" fillId="0" borderId="0" xfId="0" applyFont="1" applyAlignment="1" quotePrefix="1">
      <alignment horizontal="left"/>
    </xf>
    <xf numFmtId="172" fontId="16" fillId="0" borderId="0" xfId="0" applyFont="1" applyAlignment="1" quotePrefix="1">
      <alignment horizontal="left"/>
    </xf>
    <xf numFmtId="174" fontId="17" fillId="0" borderId="2" xfId="15" applyNumberFormat="1" applyFont="1" applyBorder="1" applyAlignment="1">
      <alignment/>
    </xf>
    <xf numFmtId="172" fontId="16" fillId="0" borderId="0" xfId="0" applyFont="1" applyAlignment="1">
      <alignment/>
    </xf>
    <xf numFmtId="174" fontId="17" fillId="0" borderId="3" xfId="15" applyNumberFormat="1" applyFont="1" applyBorder="1" applyAlignment="1">
      <alignment/>
    </xf>
    <xf numFmtId="172" fontId="20" fillId="0" borderId="0" xfId="0" applyFont="1" applyAlignment="1">
      <alignment/>
    </xf>
    <xf numFmtId="171" fontId="17" fillId="0" borderId="0" xfId="15" applyNumberFormat="1" applyFont="1" applyAlignment="1">
      <alignment/>
    </xf>
    <xf numFmtId="173" fontId="17" fillId="0" borderId="0" xfId="15" applyNumberFormat="1" applyFont="1" applyAlignment="1">
      <alignment/>
    </xf>
    <xf numFmtId="174" fontId="14" fillId="0" borderId="0" xfId="15" applyNumberFormat="1" applyFont="1" applyAlignment="1">
      <alignment/>
    </xf>
    <xf numFmtId="0" fontId="21" fillId="0" borderId="0" xfId="26" applyFont="1">
      <alignment/>
      <protection/>
    </xf>
    <xf numFmtId="0" fontId="10" fillId="0" borderId="0" xfId="26">
      <alignment/>
      <protection/>
    </xf>
    <xf numFmtId="0" fontId="22" fillId="0" borderId="0" xfId="26" applyFont="1" applyAlignment="1">
      <alignment horizontal="center"/>
      <protection/>
    </xf>
    <xf numFmtId="0" fontId="13" fillId="0" borderId="0" xfId="26" applyFont="1" applyAlignment="1">
      <alignment horizontal="center"/>
      <protection/>
    </xf>
    <xf numFmtId="14" fontId="22" fillId="0" borderId="0" xfId="26" applyNumberFormat="1" applyFont="1" applyAlignment="1">
      <alignment horizontal="right"/>
      <protection/>
    </xf>
    <xf numFmtId="14" fontId="10" fillId="0" borderId="0" xfId="26" applyNumberFormat="1">
      <alignment/>
      <protection/>
    </xf>
    <xf numFmtId="200" fontId="23" fillId="0" borderId="0" xfId="28" applyNumberFormat="1" applyFont="1">
      <alignment/>
      <protection/>
    </xf>
    <xf numFmtId="0" fontId="23" fillId="0" borderId="0" xfId="26" applyFont="1">
      <alignment/>
      <protection/>
    </xf>
    <xf numFmtId="174" fontId="23" fillId="0" borderId="0" xfId="15" applyNumberFormat="1" applyFont="1" applyAlignment="1">
      <alignment horizontal="center"/>
    </xf>
    <xf numFmtId="174" fontId="23" fillId="0" borderId="0" xfId="15" applyNumberFormat="1" applyFont="1" applyAlignment="1">
      <alignment horizontal="left"/>
    </xf>
    <xf numFmtId="200" fontId="23" fillId="0" borderId="0" xfId="26" applyNumberFormat="1" applyFont="1">
      <alignment/>
      <protection/>
    </xf>
    <xf numFmtId="174" fontId="23" fillId="0" borderId="3" xfId="15" applyNumberFormat="1" applyFont="1" applyBorder="1" applyAlignment="1">
      <alignment horizontal="left"/>
    </xf>
    <xf numFmtId="174" fontId="23" fillId="0" borderId="5" xfId="15" applyNumberFormat="1" applyFont="1" applyBorder="1" applyAlignment="1">
      <alignment horizontal="left"/>
    </xf>
    <xf numFmtId="174" fontId="23" fillId="0" borderId="2" xfId="15" applyNumberFormat="1" applyFont="1" applyBorder="1" applyAlignment="1">
      <alignment horizontal="left"/>
    </xf>
    <xf numFmtId="0" fontId="10" fillId="0" borderId="0" xfId="26" applyFont="1">
      <alignment/>
      <protection/>
    </xf>
    <xf numFmtId="200" fontId="10" fillId="0" borderId="0" xfId="28" applyNumberFormat="1" applyFont="1">
      <alignment/>
      <protection/>
    </xf>
    <xf numFmtId="174" fontId="10" fillId="0" borderId="0" xfId="15" applyNumberFormat="1" applyAlignment="1">
      <alignment/>
    </xf>
    <xf numFmtId="0" fontId="24" fillId="0" borderId="0" xfId="29" applyFont="1">
      <alignment/>
      <protection/>
    </xf>
    <xf numFmtId="0" fontId="25" fillId="0" borderId="0" xfId="29" applyFont="1">
      <alignment/>
      <protection/>
    </xf>
    <xf numFmtId="0" fontId="26" fillId="0" borderId="0" xfId="29" applyFont="1">
      <alignment/>
      <protection/>
    </xf>
    <xf numFmtId="0" fontId="26" fillId="0" borderId="0" xfId="29" applyFont="1" applyBorder="1">
      <alignment/>
      <protection/>
    </xf>
    <xf numFmtId="0" fontId="25" fillId="0" borderId="3" xfId="29" applyFont="1" applyBorder="1" applyAlignment="1" quotePrefix="1">
      <alignment horizontal="left"/>
      <protection/>
    </xf>
    <xf numFmtId="0" fontId="26" fillId="0" borderId="3" xfId="29" applyFont="1" applyBorder="1">
      <alignment/>
      <protection/>
    </xf>
    <xf numFmtId="0" fontId="25" fillId="0" borderId="0" xfId="29" applyFont="1" applyBorder="1">
      <alignment/>
      <protection/>
    </xf>
    <xf numFmtId="0" fontId="25" fillId="0" borderId="0" xfId="29" applyFont="1" applyBorder="1" applyAlignment="1">
      <alignment horizontal="left"/>
      <protection/>
    </xf>
    <xf numFmtId="0" fontId="26" fillId="0" borderId="0" xfId="29" applyFont="1" applyBorder="1" applyAlignment="1">
      <alignment horizontal="centerContinuous"/>
      <protection/>
    </xf>
    <xf numFmtId="0" fontId="25" fillId="0" borderId="0" xfId="29" applyFont="1" applyBorder="1" applyAlignment="1" quotePrefix="1">
      <alignment horizontal="left"/>
      <protection/>
    </xf>
    <xf numFmtId="0" fontId="25" fillId="0" borderId="0" xfId="29" applyFont="1" applyBorder="1" applyAlignment="1">
      <alignment horizontal="centerContinuous"/>
      <protection/>
    </xf>
    <xf numFmtId="0" fontId="26" fillId="0" borderId="0" xfId="29" applyFont="1" applyBorder="1" applyAlignment="1" quotePrefix="1">
      <alignment horizontal="centerContinuous"/>
      <protection/>
    </xf>
    <xf numFmtId="0" fontId="24" fillId="0" borderId="0" xfId="29" applyFont="1" applyBorder="1">
      <alignment/>
      <protection/>
    </xf>
    <xf numFmtId="0" fontId="25" fillId="0" borderId="0" xfId="29" applyFont="1" applyBorder="1" applyAlignment="1">
      <alignment/>
      <protection/>
    </xf>
    <xf numFmtId="0" fontId="26" fillId="0" borderId="0" xfId="29" applyFont="1" applyBorder="1" applyAlignment="1">
      <alignment horizontal="right"/>
      <protection/>
    </xf>
    <xf numFmtId="0" fontId="26" fillId="0" borderId="0" xfId="29" applyFont="1" applyAlignment="1">
      <alignment horizontal="right"/>
      <protection/>
    </xf>
    <xf numFmtId="0" fontId="26" fillId="0" borderId="0" xfId="29" applyFont="1" applyBorder="1" applyAlignment="1">
      <alignment/>
      <protection/>
    </xf>
    <xf numFmtId="14" fontId="26" fillId="0" borderId="0" xfId="29" applyNumberFormat="1" applyFont="1" applyBorder="1" applyAlignment="1" quotePrefix="1">
      <alignment horizontal="right"/>
      <protection/>
    </xf>
    <xf numFmtId="0" fontId="24" fillId="0" borderId="0" xfId="29" applyFont="1" applyBorder="1" applyAlignment="1">
      <alignment horizontal="centerContinuous"/>
      <protection/>
    </xf>
    <xf numFmtId="0" fontId="24" fillId="0" borderId="0" xfId="29" applyFont="1" applyBorder="1" applyAlignment="1" quotePrefix="1">
      <alignment horizontal="left"/>
      <protection/>
    </xf>
    <xf numFmtId="0" fontId="24" fillId="0" borderId="3" xfId="29" applyFont="1" applyBorder="1">
      <alignment/>
      <protection/>
    </xf>
    <xf numFmtId="0" fontId="26" fillId="0" borderId="0" xfId="29" applyFont="1" applyBorder="1" applyAlignment="1">
      <alignment horizontal="left"/>
      <protection/>
    </xf>
    <xf numFmtId="0" fontId="26" fillId="0" borderId="0" xfId="29" applyFont="1" applyBorder="1" quotePrefix="1">
      <alignment/>
      <protection/>
    </xf>
    <xf numFmtId="169" fontId="26" fillId="0" borderId="0" xfId="29" applyNumberFormat="1" applyFont="1" applyBorder="1">
      <alignment/>
      <protection/>
    </xf>
    <xf numFmtId="169" fontId="26" fillId="0" borderId="0" xfId="17" applyNumberFormat="1" applyFont="1" applyBorder="1" applyAlignment="1">
      <alignment/>
    </xf>
    <xf numFmtId="37" fontId="26" fillId="0" borderId="0" xfId="29" applyNumberFormat="1" applyFont="1" applyBorder="1" applyAlignment="1">
      <alignment/>
      <protection/>
    </xf>
    <xf numFmtId="169" fontId="24" fillId="0" borderId="6" xfId="17" applyNumberFormat="1" applyFont="1" applyBorder="1" applyAlignment="1">
      <alignment/>
    </xf>
    <xf numFmtId="0" fontId="24" fillId="0" borderId="7" xfId="29" applyFont="1" applyBorder="1">
      <alignment/>
      <protection/>
    </xf>
    <xf numFmtId="174" fontId="24" fillId="0" borderId="7" xfId="15" applyNumberFormat="1" applyFont="1" applyBorder="1" applyAlignment="1">
      <alignment/>
    </xf>
    <xf numFmtId="174" fontId="24" fillId="0" borderId="8" xfId="15" applyNumberFormat="1" applyFont="1" applyBorder="1" applyAlignment="1">
      <alignment/>
    </xf>
    <xf numFmtId="169" fontId="24" fillId="0" borderId="8" xfId="17" applyNumberFormat="1" applyFont="1" applyBorder="1" applyAlignment="1">
      <alignment/>
    </xf>
    <xf numFmtId="169" fontId="26" fillId="0" borderId="3" xfId="29" applyNumberFormat="1" applyFont="1" applyBorder="1">
      <alignment/>
      <protection/>
    </xf>
    <xf numFmtId="169" fontId="26" fillId="0" borderId="3" xfId="17" applyNumberFormat="1" applyFont="1" applyBorder="1" applyAlignment="1">
      <alignment/>
    </xf>
    <xf numFmtId="37" fontId="26" fillId="0" borderId="3" xfId="29" applyNumberFormat="1" applyFont="1" applyBorder="1" applyAlignment="1">
      <alignment/>
      <protection/>
    </xf>
    <xf numFmtId="169" fontId="24" fillId="0" borderId="9" xfId="17" applyNumberFormat="1" applyFont="1" applyBorder="1" applyAlignment="1">
      <alignment/>
    </xf>
    <xf numFmtId="174" fontId="24" fillId="0" borderId="9" xfId="15" applyNumberFormat="1" applyFont="1" applyBorder="1" applyAlignment="1">
      <alignment/>
    </xf>
    <xf numFmtId="0" fontId="26" fillId="0" borderId="0" xfId="29" applyFont="1" applyBorder="1" applyAlignment="1">
      <alignment horizontal="center"/>
      <protection/>
    </xf>
    <xf numFmtId="183" fontId="26" fillId="0" borderId="0" xfId="17" applyNumberFormat="1" applyFont="1" applyBorder="1" applyAlignment="1">
      <alignment/>
    </xf>
    <xf numFmtId="183" fontId="26" fillId="0" borderId="0" xfId="29" applyNumberFormat="1" applyFont="1" applyBorder="1" applyAlignment="1">
      <alignment/>
      <protection/>
    </xf>
    <xf numFmtId="0" fontId="26" fillId="0" borderId="0" xfId="29" applyFont="1" applyBorder="1" applyAlignment="1" quotePrefix="1">
      <alignment horizontal="left"/>
      <protection/>
    </xf>
    <xf numFmtId="169" fontId="24" fillId="0" borderId="9" xfId="29" applyNumberFormat="1" applyFont="1" applyBorder="1">
      <alignment/>
      <protection/>
    </xf>
    <xf numFmtId="0" fontId="26" fillId="0" borderId="0" xfId="29" applyFont="1" applyBorder="1" applyAlignment="1" quotePrefix="1">
      <alignment horizontal="center"/>
      <protection/>
    </xf>
    <xf numFmtId="169" fontId="24" fillId="0" borderId="7" xfId="29" applyNumberFormat="1" applyFont="1" applyBorder="1">
      <alignment/>
      <protection/>
    </xf>
    <xf numFmtId="0" fontId="26" fillId="0" borderId="0" xfId="29" applyFont="1" applyBorder="1" applyAlignment="1" quotePrefix="1">
      <alignment horizontal="right"/>
      <protection/>
    </xf>
    <xf numFmtId="169" fontId="26" fillId="0" borderId="2" xfId="29" applyNumberFormat="1" applyFont="1" applyBorder="1">
      <alignment/>
      <protection/>
    </xf>
    <xf numFmtId="169" fontId="26" fillId="0" borderId="2" xfId="17" applyNumberFormat="1" applyFont="1" applyBorder="1" applyAlignment="1">
      <alignment/>
    </xf>
    <xf numFmtId="43" fontId="26" fillId="0" borderId="2" xfId="17" applyFont="1" applyBorder="1" applyAlignment="1">
      <alignment/>
    </xf>
    <xf numFmtId="169" fontId="26" fillId="0" borderId="2" xfId="29" applyNumberFormat="1" applyFont="1" applyBorder="1" applyAlignment="1">
      <alignment/>
      <protection/>
    </xf>
    <xf numFmtId="169" fontId="24" fillId="0" borderId="1" xfId="17" applyNumberFormat="1" applyFont="1" applyBorder="1" applyAlignment="1">
      <alignment/>
    </xf>
    <xf numFmtId="169" fontId="24" fillId="0" borderId="1" xfId="29" applyNumberFormat="1" applyFont="1" applyBorder="1">
      <alignment/>
      <protection/>
    </xf>
    <xf numFmtId="0" fontId="24" fillId="0" borderId="8" xfId="29" applyFont="1" applyBorder="1">
      <alignment/>
      <protection/>
    </xf>
    <xf numFmtId="43" fontId="26" fillId="0" borderId="0" xfId="17" applyFont="1" applyBorder="1" applyAlignment="1">
      <alignment/>
    </xf>
    <xf numFmtId="174" fontId="26" fillId="0" borderId="0" xfId="29" applyNumberFormat="1" applyFont="1" applyBorder="1" applyAlignment="1">
      <alignment/>
      <protection/>
    </xf>
    <xf numFmtId="0" fontId="24" fillId="0" borderId="0" xfId="29" applyFont="1" applyBorder="1" applyAlignment="1" quotePrefix="1">
      <alignment horizontal="right"/>
      <protection/>
    </xf>
    <xf numFmtId="0" fontId="24" fillId="0" borderId="0" xfId="29" applyFont="1" applyBorder="1" applyAlignment="1">
      <alignment horizontal="left"/>
      <protection/>
    </xf>
    <xf numFmtId="171" fontId="26" fillId="0" borderId="0" xfId="17" applyNumberFormat="1" applyFont="1" applyBorder="1" applyAlignment="1">
      <alignment/>
    </xf>
    <xf numFmtId="171" fontId="24" fillId="0" borderId="8" xfId="29" applyNumberFormat="1" applyFont="1" applyBorder="1">
      <alignment/>
      <protection/>
    </xf>
    <xf numFmtId="171" fontId="26" fillId="0" borderId="0" xfId="17" applyNumberFormat="1" applyFont="1" applyBorder="1" applyAlignment="1">
      <alignment/>
    </xf>
    <xf numFmtId="43" fontId="26" fillId="0" borderId="0" xfId="17" applyFont="1" applyBorder="1" applyAlignment="1">
      <alignment/>
    </xf>
    <xf numFmtId="169" fontId="24" fillId="0" borderId="0" xfId="17" applyNumberFormat="1" applyFont="1" applyBorder="1" applyAlignment="1">
      <alignment/>
    </xf>
    <xf numFmtId="43" fontId="24" fillId="0" borderId="0" xfId="17" applyFont="1" applyBorder="1" applyAlignment="1">
      <alignment/>
    </xf>
    <xf numFmtId="174" fontId="24" fillId="0" borderId="0" xfId="15" applyNumberFormat="1" applyFont="1" applyBorder="1" applyAlignment="1">
      <alignment/>
    </xf>
    <xf numFmtId="37" fontId="24" fillId="0" borderId="0" xfId="29" applyNumberFormat="1" applyFont="1">
      <alignment/>
      <protection/>
    </xf>
    <xf numFmtId="37" fontId="26" fillId="0" borderId="0" xfId="29" applyNumberFormat="1" applyFont="1" applyBorder="1">
      <alignment/>
      <protection/>
    </xf>
    <xf numFmtId="37" fontId="24" fillId="0" borderId="0" xfId="29" applyNumberFormat="1" applyFont="1" applyBorder="1">
      <alignment/>
      <protection/>
    </xf>
    <xf numFmtId="0" fontId="13" fillId="0" borderId="0" xfId="26" applyFont="1">
      <alignment/>
      <protection/>
    </xf>
    <xf numFmtId="172" fontId="16" fillId="0" borderId="0" xfId="0" applyFont="1" applyBorder="1" applyAlignment="1">
      <alignment/>
    </xf>
    <xf numFmtId="0" fontId="21" fillId="0" borderId="0" xfId="26" applyFont="1" applyAlignment="1" quotePrefix="1">
      <alignment horizontal="left"/>
      <protection/>
    </xf>
    <xf numFmtId="0" fontId="21" fillId="0" borderId="0" xfId="26" applyFont="1" applyAlignment="1">
      <alignment horizontal="left"/>
      <protection/>
    </xf>
    <xf numFmtId="200" fontId="13" fillId="0" borderId="0" xfId="27" applyFont="1" applyAlignment="1">
      <alignment horizontal="left"/>
      <protection/>
    </xf>
  </cellXfs>
  <cellStyles count="19">
    <cellStyle name="Normal" xfId="0"/>
    <cellStyle name="Comma" xfId="15"/>
    <cellStyle name="Comma [0]" xfId="16"/>
    <cellStyle name="Comma_SUM" xfId="17"/>
    <cellStyle name="Currency" xfId="18"/>
    <cellStyle name="Currency [0]" xfId="19"/>
    <cellStyle name="E&amp;Y House" xfId="20"/>
    <cellStyle name="Followed Hyperlink" xfId="21"/>
    <cellStyle name="Grey" xfId="22"/>
    <cellStyle name="Hyperlink" xfId="23"/>
    <cellStyle name="Input [yellow]" xfId="24"/>
    <cellStyle name="Normal - Style1" xfId="25"/>
    <cellStyle name="Normal_Cash flow 3-2003" xfId="26"/>
    <cellStyle name="Normal_Equity" xfId="27"/>
    <cellStyle name="Normal_SSPL" xfId="28"/>
    <cellStyle name="Normal_SUM" xfId="29"/>
    <cellStyle name="Percent" xfId="30"/>
    <cellStyle name="Percent [2]" xfId="31"/>
    <cellStyle name="percentage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%20BS%203-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tephanie\Audit%20files\HLPB%20Group\30th%20June%202001\Audit%20WPs\HLPB\Hong%20Leong%20Properties-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ash%20flow%203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DGFC\Staff\TCH\TCH\Tom\Book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DGFC\Staff\TCH\TCH\Tom\Tom-Apr-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-3-2003"/>
      <sheetName val="CJ3-03"/>
      <sheetName val="BS-3-03"/>
      <sheetName val="hlc"/>
      <sheetName val="Total assets-hotels"/>
      <sheetName val="KLSE-BS"/>
      <sheetName val="div"/>
      <sheetName val="KLSE-equity"/>
      <sheetName val="000"/>
    </sheetNames>
    <sheetDataSet>
      <sheetData sheetId="2">
        <row r="6">
          <cell r="AQ6">
            <v>199056.891</v>
          </cell>
        </row>
        <row r="7">
          <cell r="AQ7">
            <v>255030</v>
          </cell>
        </row>
        <row r="8">
          <cell r="AQ8">
            <v>203257.202</v>
          </cell>
        </row>
        <row r="11">
          <cell r="AQ11">
            <v>1229.95</v>
          </cell>
        </row>
        <row r="12">
          <cell r="AQ12">
            <v>0</v>
          </cell>
        </row>
        <row r="13">
          <cell r="AQ13">
            <v>379564.63</v>
          </cell>
        </row>
        <row r="15">
          <cell r="AQ15">
            <v>113569</v>
          </cell>
        </row>
        <row r="16">
          <cell r="AQ16">
            <v>-0.28000000000000114</v>
          </cell>
        </row>
        <row r="17">
          <cell r="AQ17">
            <v>8439</v>
          </cell>
        </row>
        <row r="18">
          <cell r="AQ18">
            <v>7958.004</v>
          </cell>
        </row>
        <row r="19">
          <cell r="AQ19">
            <v>143</v>
          </cell>
        </row>
        <row r="20">
          <cell r="AQ20">
            <v>11375</v>
          </cell>
        </row>
        <row r="22">
          <cell r="AQ22">
            <v>9721</v>
          </cell>
        </row>
        <row r="24">
          <cell r="AQ24">
            <v>68123</v>
          </cell>
        </row>
        <row r="25">
          <cell r="AQ25">
            <v>13755.6</v>
          </cell>
        </row>
        <row r="26">
          <cell r="AQ26">
            <v>2359.0304</v>
          </cell>
        </row>
        <row r="27">
          <cell r="AQ27">
            <v>5730.9696</v>
          </cell>
        </row>
        <row r="31">
          <cell r="AQ31">
            <v>12745</v>
          </cell>
        </row>
        <row r="32">
          <cell r="AQ32">
            <v>1489</v>
          </cell>
        </row>
        <row r="34">
          <cell r="AQ34">
            <v>458</v>
          </cell>
        </row>
        <row r="35">
          <cell r="AQ35">
            <v>581</v>
          </cell>
        </row>
        <row r="37">
          <cell r="AQ37">
            <v>1104</v>
          </cell>
        </row>
        <row r="38">
          <cell r="AQ38">
            <v>35492</v>
          </cell>
        </row>
        <row r="39">
          <cell r="AQ39">
            <v>381000</v>
          </cell>
        </row>
        <row r="40">
          <cell r="AQ40">
            <v>9799</v>
          </cell>
        </row>
        <row r="41">
          <cell r="AQ41">
            <v>-7551</v>
          </cell>
        </row>
        <row r="47">
          <cell r="AQ47">
            <v>350228.632</v>
          </cell>
          <cell r="AS47">
            <v>350229</v>
          </cell>
        </row>
        <row r="48">
          <cell r="AQ48">
            <v>35088.79999999999</v>
          </cell>
          <cell r="AS48">
            <v>35089</v>
          </cell>
        </row>
        <row r="51">
          <cell r="AQ51">
            <v>314021</v>
          </cell>
          <cell r="AS51">
            <v>314021</v>
          </cell>
        </row>
        <row r="54">
          <cell r="AQ54">
            <v>1151.6790000000037</v>
          </cell>
        </row>
        <row r="58">
          <cell r="AS58">
            <v>5043</v>
          </cell>
        </row>
        <row r="59">
          <cell r="AQ59">
            <v>8321.6</v>
          </cell>
          <cell r="AS59">
            <v>8578</v>
          </cell>
        </row>
        <row r="61">
          <cell r="AQ61">
            <v>54186.893</v>
          </cell>
        </row>
        <row r="64">
          <cell r="AQ64">
            <v>67500</v>
          </cell>
        </row>
        <row r="65">
          <cell r="AQ65">
            <v>11950</v>
          </cell>
        </row>
        <row r="66">
          <cell r="AQ66">
            <v>1745.87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D  (2)"/>
      <sheetName val="Fun (2)"/>
      <sheetName val="P&amp;Lpb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r(Pg1-18)"/>
      <sheetName val="N1-26acs(Pg19-53)"/>
      <sheetName val="N27-28sub&amp;JV(Pg54-59)"/>
      <sheetName val="N29Seg-Rep(Pg60)"/>
      <sheetName val="N30-32(Pg61)"/>
      <sheetName val="state(Pg62)"/>
      <sheetName val="aud(Pg63-64)"/>
      <sheetName val="equity-gr(Pg22)"/>
      <sheetName val="equity-co(Pg23)"/>
      <sheetName val="N4fixed(Pg37-38)"/>
      <sheetName val="fixed(old)"/>
    </sheetNames>
    <sheetDataSet>
      <sheetData sheetId="1">
        <row r="989">
          <cell r="L989">
            <v>350229</v>
          </cell>
        </row>
        <row r="1006">
          <cell r="H1006">
            <v>35089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ash flow"/>
    </sheetNames>
    <sheetDataSet>
      <sheetData sheetId="1">
        <row r="14">
          <cell r="D14">
            <v>7418</v>
          </cell>
        </row>
        <row r="26">
          <cell r="D26">
            <v>-18178.95</v>
          </cell>
        </row>
        <row r="29">
          <cell r="D29">
            <v>22714</v>
          </cell>
        </row>
        <row r="39">
          <cell r="C39">
            <v>-5822.13</v>
          </cell>
          <cell r="D39">
            <v>52334.064000000006</v>
          </cell>
        </row>
        <row r="43">
          <cell r="D43">
            <v>-17224.507000000005</v>
          </cell>
        </row>
        <row r="51">
          <cell r="D51">
            <v>-1578.8910000000033</v>
          </cell>
        </row>
        <row r="53">
          <cell r="D53">
            <v>-967</v>
          </cell>
        </row>
        <row r="60">
          <cell r="D60">
            <v>27500</v>
          </cell>
        </row>
        <row r="61">
          <cell r="D61">
            <v>740</v>
          </cell>
        </row>
        <row r="62">
          <cell r="D62">
            <v>-22714</v>
          </cell>
        </row>
        <row r="63">
          <cell r="D63">
            <v>-5043</v>
          </cell>
        </row>
        <row r="64">
          <cell r="D64">
            <v>-60000</v>
          </cell>
        </row>
        <row r="68">
          <cell r="D68">
            <v>-15000.284000000007</v>
          </cell>
        </row>
        <row r="72">
          <cell r="D72">
            <v>12420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MD  (2)"/>
      <sheetName val="Fun (2)"/>
      <sheetName val="P&amp;Lpb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tail P&amp;L"/>
      <sheetName val="Sum P&amp;L"/>
      <sheetName val="FUN "/>
      <sheetName val="P&amp;L"/>
      <sheetName val="3 qtr pl"/>
      <sheetName val="2 qtr pl"/>
      <sheetName val="1qtr pl"/>
      <sheetName val="3 qtr pl- total"/>
      <sheetName val="2 qtr pl- total"/>
      <sheetName val="1 qtr pl- total"/>
      <sheetName val="share "/>
      <sheetName val="Fur"/>
      <sheetName val="FMD"/>
      <sheetName val="IMD "/>
      <sheetName val="Grp rosf"/>
      <sheetName val="Resi"/>
      <sheetName val="Comm"/>
      <sheetName val="Const "/>
      <sheetName val="Hotel "/>
      <sheetName val="hlpb "/>
    </sheetNames>
    <sheetDataSet>
      <sheetData sheetId="4">
        <row r="6">
          <cell r="BG6">
            <v>71905.845</v>
          </cell>
        </row>
        <row r="9">
          <cell r="BG9">
            <v>12103</v>
          </cell>
        </row>
        <row r="11">
          <cell r="BG11">
            <v>1074</v>
          </cell>
        </row>
        <row r="13">
          <cell r="BG13">
            <v>-22714</v>
          </cell>
        </row>
        <row r="16">
          <cell r="BG16">
            <v>18</v>
          </cell>
        </row>
        <row r="17">
          <cell r="BG17">
            <v>16937.4</v>
          </cell>
        </row>
        <row r="19">
          <cell r="BG19">
            <v>7418.4000000000015</v>
          </cell>
        </row>
        <row r="22">
          <cell r="BG22">
            <v>-6705.312000000002</v>
          </cell>
        </row>
        <row r="23">
          <cell r="BG23">
            <v>-995.74</v>
          </cell>
        </row>
        <row r="24">
          <cell r="BG24">
            <v>0</v>
          </cell>
        </row>
        <row r="26">
          <cell r="BG26">
            <v>-282.65200000000095</v>
          </cell>
        </row>
        <row r="28">
          <cell r="BG28">
            <v>1432.8259999999998</v>
          </cell>
        </row>
        <row r="30">
          <cell r="BG30">
            <v>1150.1739999999982</v>
          </cell>
        </row>
        <row r="50">
          <cell r="BG50">
            <v>1139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S273"/>
  <sheetViews>
    <sheetView zoomScale="75" zoomScaleNormal="75" workbookViewId="0" topLeftCell="A1">
      <selection activeCell="C1" sqref="C1"/>
    </sheetView>
  </sheetViews>
  <sheetFormatPr defaultColWidth="9.00390625" defaultRowHeight="12.75"/>
  <cols>
    <col min="1" max="1" width="4.75390625" style="71" customWidth="1"/>
    <col min="2" max="2" width="2.50390625" style="71" customWidth="1"/>
    <col min="3" max="3" width="4.375" style="71" customWidth="1"/>
    <col min="4" max="4" width="32.625" style="71" customWidth="1"/>
    <col min="5" max="5" width="14.375" style="83" customWidth="1"/>
    <col min="6" max="6" width="17.00390625" style="71" customWidth="1"/>
    <col min="7" max="7" width="1.4921875" style="71" customWidth="1"/>
    <col min="8" max="8" width="14.375" style="71" customWidth="1"/>
    <col min="9" max="9" width="17.00390625" style="71" customWidth="1"/>
    <col min="10" max="10" width="0.5" style="71" customWidth="1"/>
    <col min="11" max="12" width="10.875" style="71" customWidth="1"/>
    <col min="13" max="21" width="10.875" style="71" hidden="1" customWidth="1"/>
    <col min="22" max="16384" width="10.875" style="71" customWidth="1"/>
  </cols>
  <sheetData>
    <row r="1" spans="3:5" s="72" customFormat="1" ht="18.75">
      <c r="C1" s="72" t="s">
        <v>24</v>
      </c>
      <c r="E1" s="77"/>
    </row>
    <row r="3" spans="3:11" ht="18.75">
      <c r="C3" s="72" t="s">
        <v>83</v>
      </c>
      <c r="D3" s="73"/>
      <c r="E3" s="74"/>
      <c r="F3" s="73"/>
      <c r="G3" s="73"/>
      <c r="H3" s="73"/>
      <c r="I3" s="73"/>
      <c r="J3" s="73"/>
      <c r="K3" s="73"/>
    </row>
    <row r="4" spans="1:11" ht="18" customHeight="1">
      <c r="A4" s="74"/>
      <c r="B4" s="74"/>
      <c r="C4" s="75" t="s">
        <v>1</v>
      </c>
      <c r="D4" s="76"/>
      <c r="E4" s="76"/>
      <c r="F4" s="76"/>
      <c r="G4" s="76"/>
      <c r="H4" s="76"/>
      <c r="I4" s="76"/>
      <c r="J4" s="76"/>
      <c r="K4" s="74"/>
    </row>
    <row r="5" spans="1:11" ht="18" customHeight="1">
      <c r="A5" s="74"/>
      <c r="B5" s="74"/>
      <c r="C5" s="74" t="s">
        <v>84</v>
      </c>
      <c r="D5" s="74"/>
      <c r="E5" s="74"/>
      <c r="F5" s="74"/>
      <c r="G5" s="74"/>
      <c r="H5" s="74"/>
      <c r="I5" s="74"/>
      <c r="J5" s="74"/>
      <c r="K5" s="74"/>
    </row>
    <row r="6" spans="1:11" ht="18" customHeight="1">
      <c r="A6" s="74"/>
      <c r="B6" s="74"/>
      <c r="C6" s="77"/>
      <c r="D6" s="74"/>
      <c r="E6" s="74"/>
      <c r="F6" s="74"/>
      <c r="G6" s="74"/>
      <c r="H6" s="74"/>
      <c r="I6" s="74"/>
      <c r="J6" s="74"/>
      <c r="K6" s="74"/>
    </row>
    <row r="7" spans="1:11" ht="18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11" ht="18" customHeight="1">
      <c r="A8" s="74"/>
      <c r="B8" s="74"/>
      <c r="C8" s="78" t="s">
        <v>85</v>
      </c>
      <c r="D8" s="79"/>
      <c r="E8" s="79"/>
      <c r="F8" s="79"/>
      <c r="G8" s="79"/>
      <c r="H8" s="79"/>
      <c r="I8" s="79"/>
      <c r="J8" s="74"/>
      <c r="K8" s="74"/>
    </row>
    <row r="9" spans="1:11" ht="18" customHeight="1">
      <c r="A9" s="74"/>
      <c r="B9" s="74"/>
      <c r="C9" s="80" t="s">
        <v>62</v>
      </c>
      <c r="D9" s="79"/>
      <c r="E9" s="79"/>
      <c r="F9" s="79"/>
      <c r="G9" s="79"/>
      <c r="H9" s="79"/>
      <c r="I9" s="79"/>
      <c r="J9" s="74"/>
      <c r="K9" s="74"/>
    </row>
    <row r="10" spans="1:11" ht="18" customHeight="1">
      <c r="A10" s="74"/>
      <c r="B10" s="81"/>
      <c r="C10" s="82"/>
      <c r="D10" s="79"/>
      <c r="E10" s="79"/>
      <c r="F10" s="79"/>
      <c r="G10" s="79"/>
      <c r="H10" s="79"/>
      <c r="I10" s="79"/>
      <c r="J10" s="74"/>
      <c r="K10" s="74"/>
    </row>
    <row r="11" spans="1:45" ht="18" customHeight="1">
      <c r="A11" s="74"/>
      <c r="B11" s="74"/>
      <c r="C11" s="74"/>
      <c r="D11" s="74"/>
      <c r="E11" s="79"/>
      <c r="F11" s="79"/>
      <c r="G11" s="79"/>
      <c r="H11" s="79"/>
      <c r="I11" s="79"/>
      <c r="J11" s="74"/>
      <c r="K11" s="74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</row>
    <row r="12" spans="1:45" ht="18" customHeight="1">
      <c r="A12" s="74"/>
      <c r="B12" s="74"/>
      <c r="C12" s="74"/>
      <c r="D12" s="74"/>
      <c r="E12" s="81" t="s">
        <v>86</v>
      </c>
      <c r="F12" s="81"/>
      <c r="G12" s="84"/>
      <c r="H12" s="81" t="s">
        <v>87</v>
      </c>
      <c r="I12" s="81"/>
      <c r="J12" s="74"/>
      <c r="K12" s="74"/>
      <c r="L12" s="83"/>
      <c r="M12" s="83"/>
      <c r="N12" s="83"/>
      <c r="O12" s="83"/>
      <c r="P12" s="83"/>
      <c r="Q12" s="83"/>
      <c r="R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</row>
    <row r="13" spans="1:45" ht="18" customHeight="1">
      <c r="A13" s="74"/>
      <c r="B13" s="74"/>
      <c r="C13" s="74"/>
      <c r="D13" s="74"/>
      <c r="E13" s="85" t="s">
        <v>88</v>
      </c>
      <c r="F13" s="86" t="s">
        <v>89</v>
      </c>
      <c r="G13" s="87"/>
      <c r="H13" s="85" t="s">
        <v>88</v>
      </c>
      <c r="I13" s="86" t="s">
        <v>89</v>
      </c>
      <c r="J13" s="74"/>
      <c r="K13" s="74"/>
      <c r="L13" s="83"/>
      <c r="M13" s="83"/>
      <c r="N13" s="83"/>
      <c r="O13" s="83"/>
      <c r="P13" s="83"/>
      <c r="Q13" s="83"/>
      <c r="R13" s="83"/>
      <c r="S13" s="83" t="s">
        <v>90</v>
      </c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</row>
    <row r="14" spans="1:45" ht="18" customHeight="1">
      <c r="A14" s="74"/>
      <c r="B14" s="74"/>
      <c r="C14" s="74"/>
      <c r="D14" s="74"/>
      <c r="E14" s="85" t="s">
        <v>91</v>
      </c>
      <c r="F14" s="86" t="s">
        <v>91</v>
      </c>
      <c r="G14" s="87"/>
      <c r="H14" s="85" t="s">
        <v>92</v>
      </c>
      <c r="I14" s="86" t="s">
        <v>91</v>
      </c>
      <c r="J14" s="74"/>
      <c r="K14" s="74"/>
      <c r="L14" s="83"/>
      <c r="M14" s="83"/>
      <c r="N14" s="83"/>
      <c r="O14" s="83"/>
      <c r="P14" s="83"/>
      <c r="Q14" s="83"/>
      <c r="R14" s="83"/>
      <c r="S14" s="83" t="s">
        <v>88</v>
      </c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</row>
    <row r="15" spans="1:45" ht="18" customHeight="1">
      <c r="A15" s="74"/>
      <c r="B15" s="74"/>
      <c r="C15" s="74"/>
      <c r="D15" s="74"/>
      <c r="E15" s="85" t="s">
        <v>93</v>
      </c>
      <c r="F15" s="85" t="s">
        <v>94</v>
      </c>
      <c r="G15" s="87"/>
      <c r="H15" s="85" t="s">
        <v>95</v>
      </c>
      <c r="I15" s="85" t="s">
        <v>94</v>
      </c>
      <c r="J15" s="74"/>
      <c r="K15" s="74"/>
      <c r="L15" s="83"/>
      <c r="M15" s="83"/>
      <c r="N15" s="83"/>
      <c r="O15" s="83"/>
      <c r="P15" s="83"/>
      <c r="Q15" s="83"/>
      <c r="R15" s="83"/>
      <c r="S15" s="83" t="s">
        <v>91</v>
      </c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</row>
    <row r="16" spans="1:45" ht="18" customHeight="1">
      <c r="A16" s="74"/>
      <c r="B16" s="74"/>
      <c r="C16" s="74"/>
      <c r="D16" s="74"/>
      <c r="E16" s="85"/>
      <c r="F16" s="85" t="s">
        <v>96</v>
      </c>
      <c r="G16" s="87"/>
      <c r="H16" s="85"/>
      <c r="I16" s="85" t="s">
        <v>97</v>
      </c>
      <c r="J16" s="74"/>
      <c r="K16" s="74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</row>
    <row r="17" spans="1:45" ht="18" customHeight="1">
      <c r="A17" s="74"/>
      <c r="B17" s="74"/>
      <c r="C17" s="74"/>
      <c r="D17" s="74"/>
      <c r="E17" s="79"/>
      <c r="F17" s="85"/>
      <c r="G17" s="87"/>
      <c r="H17" s="79"/>
      <c r="I17" s="79"/>
      <c r="J17" s="74"/>
      <c r="K17" s="74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</row>
    <row r="18" spans="1:45" ht="18" customHeight="1">
      <c r="A18" s="74"/>
      <c r="B18" s="74"/>
      <c r="C18" s="74"/>
      <c r="D18" s="74"/>
      <c r="E18" s="88" t="s">
        <v>31</v>
      </c>
      <c r="F18" s="88" t="s">
        <v>98</v>
      </c>
      <c r="G18" s="87"/>
      <c r="H18" s="88" t="s">
        <v>31</v>
      </c>
      <c r="I18" s="88" t="s">
        <v>98</v>
      </c>
      <c r="J18" s="74"/>
      <c r="K18" s="74"/>
      <c r="L18" s="83"/>
      <c r="M18" s="83"/>
      <c r="N18" s="83"/>
      <c r="O18" s="83"/>
      <c r="P18" s="83"/>
      <c r="Q18" s="83"/>
      <c r="R18" s="83"/>
      <c r="S18" s="83" t="s">
        <v>99</v>
      </c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</row>
    <row r="19" spans="1:45" ht="18" customHeight="1">
      <c r="A19" s="74"/>
      <c r="B19" s="74"/>
      <c r="C19" s="74"/>
      <c r="D19" s="74"/>
      <c r="E19" s="85" t="s">
        <v>12</v>
      </c>
      <c r="F19" s="85" t="s">
        <v>12</v>
      </c>
      <c r="G19" s="87"/>
      <c r="H19" s="85" t="s">
        <v>12</v>
      </c>
      <c r="I19" s="85" t="s">
        <v>12</v>
      </c>
      <c r="J19" s="74"/>
      <c r="K19" s="74"/>
      <c r="L19" s="83"/>
      <c r="M19" s="89" t="s">
        <v>100</v>
      </c>
      <c r="N19" s="83"/>
      <c r="O19" s="89" t="s">
        <v>101</v>
      </c>
      <c r="P19" s="83"/>
      <c r="Q19" s="89" t="s">
        <v>102</v>
      </c>
      <c r="R19" s="83"/>
      <c r="S19" s="90" t="s">
        <v>103</v>
      </c>
      <c r="T19" s="83"/>
      <c r="U19" s="89" t="s">
        <v>104</v>
      </c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</row>
    <row r="20" spans="1:45" ht="18" customHeight="1">
      <c r="A20" s="74"/>
      <c r="B20" s="74"/>
      <c r="C20" s="74"/>
      <c r="D20" s="74"/>
      <c r="E20" s="81"/>
      <c r="F20" s="81"/>
      <c r="G20" s="84"/>
      <c r="H20" s="81"/>
      <c r="I20" s="81"/>
      <c r="J20" s="74"/>
      <c r="K20" s="74"/>
      <c r="L20" s="83"/>
      <c r="M20" s="83"/>
      <c r="N20" s="83"/>
      <c r="O20" s="83"/>
      <c r="P20" s="83"/>
      <c r="Q20" s="91"/>
      <c r="R20" s="83"/>
      <c r="S20" s="91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</row>
    <row r="21" spans="1:45" ht="19.5" customHeight="1">
      <c r="A21" s="74"/>
      <c r="B21" s="92"/>
      <c r="C21" s="93" t="s">
        <v>105</v>
      </c>
      <c r="D21" s="93"/>
      <c r="E21" s="94">
        <f aca="true" t="shared" si="0" ref="E21:E26">H21-U21</f>
        <v>17975.845</v>
      </c>
      <c r="F21" s="95">
        <f aca="true" t="shared" si="1" ref="F21:F26">Q21</f>
        <v>245479</v>
      </c>
      <c r="G21" s="96"/>
      <c r="H21" s="96">
        <f>'[6]3 qtr pl'!BG6</f>
        <v>71905.845</v>
      </c>
      <c r="I21" s="95">
        <f aca="true" t="shared" si="2" ref="I21:I26">M21+O21+Q21</f>
        <v>367415</v>
      </c>
      <c r="J21" s="74"/>
      <c r="K21" s="74"/>
      <c r="L21" s="83"/>
      <c r="M21" s="97">
        <v>46597</v>
      </c>
      <c r="N21" s="98"/>
      <c r="O21" s="97">
        <v>75339</v>
      </c>
      <c r="P21" s="98"/>
      <c r="Q21" s="99">
        <v>245479</v>
      </c>
      <c r="R21" s="98"/>
      <c r="S21" s="100">
        <f>M21+O21+Q21</f>
        <v>367415</v>
      </c>
      <c r="T21" s="83"/>
      <c r="U21" s="97">
        <v>53930</v>
      </c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</row>
    <row r="22" spans="1:45" ht="19.5" customHeight="1">
      <c r="A22" s="74"/>
      <c r="B22" s="92"/>
      <c r="C22" s="74" t="s">
        <v>106</v>
      </c>
      <c r="D22" s="93"/>
      <c r="E22" s="94">
        <f t="shared" si="0"/>
        <v>-13811.845000000001</v>
      </c>
      <c r="F22" s="95">
        <f t="shared" si="1"/>
        <v>-195378</v>
      </c>
      <c r="G22" s="96"/>
      <c r="H22" s="95">
        <f>-H23+H24-H21</f>
        <v>-60941.845</v>
      </c>
      <c r="I22" s="95">
        <f t="shared" si="2"/>
        <v>-307366</v>
      </c>
      <c r="J22" s="74"/>
      <c r="K22" s="74"/>
      <c r="L22" s="83"/>
      <c r="M22" s="101">
        <v>-43031</v>
      </c>
      <c r="N22" s="98"/>
      <c r="O22" s="101">
        <f>O24-O21-O23</f>
        <v>-68957</v>
      </c>
      <c r="P22" s="98"/>
      <c r="Q22" s="101">
        <f>Q24-Q21-Q23</f>
        <v>-195378</v>
      </c>
      <c r="R22" s="98"/>
      <c r="S22" s="100"/>
      <c r="T22" s="83"/>
      <c r="U22" s="101">
        <v>-47130</v>
      </c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</row>
    <row r="23" spans="1:45" ht="19.5" customHeight="1">
      <c r="A23" s="74"/>
      <c r="B23" s="92"/>
      <c r="C23" s="74" t="s">
        <v>107</v>
      </c>
      <c r="D23" s="93"/>
      <c r="E23" s="102">
        <f t="shared" si="0"/>
        <v>622</v>
      </c>
      <c r="F23" s="103">
        <f t="shared" si="1"/>
        <v>665</v>
      </c>
      <c r="G23" s="104"/>
      <c r="H23" s="104">
        <f>'[6]3 qtr pl'!BG50</f>
        <v>1139</v>
      </c>
      <c r="I23" s="103">
        <f t="shared" si="2"/>
        <v>2655</v>
      </c>
      <c r="J23" s="74"/>
      <c r="K23" s="74"/>
      <c r="L23" s="83"/>
      <c r="M23" s="105">
        <v>1274</v>
      </c>
      <c r="N23" s="98"/>
      <c r="O23" s="105">
        <v>716</v>
      </c>
      <c r="P23" s="98"/>
      <c r="Q23" s="106">
        <v>665</v>
      </c>
      <c r="R23" s="98"/>
      <c r="S23" s="100">
        <v>685</v>
      </c>
      <c r="T23" s="83"/>
      <c r="U23" s="105">
        <v>517</v>
      </c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</row>
    <row r="24" spans="1:45" ht="19.5" customHeight="1">
      <c r="A24" s="74"/>
      <c r="B24" s="107"/>
      <c r="C24" s="87" t="s">
        <v>108</v>
      </c>
      <c r="D24" s="93"/>
      <c r="E24" s="94">
        <f t="shared" si="0"/>
        <v>4786</v>
      </c>
      <c r="F24" s="95">
        <f t="shared" si="1"/>
        <v>50766</v>
      </c>
      <c r="G24" s="108"/>
      <c r="H24" s="109">
        <f>'[6]3 qtr pl'!BG9</f>
        <v>12103</v>
      </c>
      <c r="I24" s="95">
        <f t="shared" si="2"/>
        <v>62704</v>
      </c>
      <c r="J24" s="74"/>
      <c r="K24" s="74"/>
      <c r="L24" s="83"/>
      <c r="M24" s="101">
        <f>-M26-M25-M28-M29+M30</f>
        <v>4840</v>
      </c>
      <c r="N24" s="98"/>
      <c r="O24" s="101">
        <v>7098</v>
      </c>
      <c r="P24" s="98"/>
      <c r="Q24" s="99">
        <v>50766</v>
      </c>
      <c r="R24" s="98"/>
      <c r="S24" s="100">
        <f>M24+O24+Q24</f>
        <v>62704</v>
      </c>
      <c r="T24" s="83"/>
      <c r="U24" s="101">
        <f>SUM(U21:U23)</f>
        <v>7317</v>
      </c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</row>
    <row r="25" spans="1:45" ht="19.5" customHeight="1">
      <c r="A25" s="74"/>
      <c r="B25" s="74"/>
      <c r="C25" s="92" t="s">
        <v>109</v>
      </c>
      <c r="D25" s="110"/>
      <c r="E25" s="94">
        <f t="shared" si="0"/>
        <v>-6605</v>
      </c>
      <c r="F25" s="95">
        <f t="shared" si="1"/>
        <v>-10899</v>
      </c>
      <c r="G25" s="87"/>
      <c r="H25" s="96">
        <f>'[6]3 qtr pl'!BG13</f>
        <v>-22714</v>
      </c>
      <c r="I25" s="95">
        <f t="shared" si="2"/>
        <v>-33571</v>
      </c>
      <c r="J25" s="74"/>
      <c r="K25" s="74"/>
      <c r="L25" s="83"/>
      <c r="M25" s="101">
        <v>-11946</v>
      </c>
      <c r="N25" s="98"/>
      <c r="O25" s="101">
        <v>-10726</v>
      </c>
      <c r="P25" s="98"/>
      <c r="Q25" s="99">
        <v>-10899</v>
      </c>
      <c r="R25" s="98"/>
      <c r="S25" s="100"/>
      <c r="T25" s="83"/>
      <c r="U25" s="101">
        <v>-16109</v>
      </c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</row>
    <row r="26" spans="1:45" ht="19.5" customHeight="1">
      <c r="A26" s="74"/>
      <c r="B26" s="92"/>
      <c r="C26" s="87" t="s">
        <v>110</v>
      </c>
      <c r="D26" s="110"/>
      <c r="E26" s="94">
        <f t="shared" si="0"/>
        <v>188</v>
      </c>
      <c r="F26" s="95">
        <f t="shared" si="1"/>
        <v>753</v>
      </c>
      <c r="G26" s="96"/>
      <c r="H26" s="96">
        <f>'[6]3 qtr pl'!BG11</f>
        <v>1074</v>
      </c>
      <c r="I26" s="95">
        <f t="shared" si="2"/>
        <v>2636</v>
      </c>
      <c r="J26" s="74"/>
      <c r="K26" s="74"/>
      <c r="L26" s="83"/>
      <c r="M26" s="101">
        <v>907</v>
      </c>
      <c r="N26" s="98"/>
      <c r="O26" s="101">
        <v>976</v>
      </c>
      <c r="P26" s="98"/>
      <c r="Q26" s="99">
        <v>753</v>
      </c>
      <c r="R26" s="98"/>
      <c r="S26" s="100">
        <f>M26+O26+Q26</f>
        <v>2636</v>
      </c>
      <c r="T26" s="83"/>
      <c r="U26" s="101">
        <v>886</v>
      </c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</row>
    <row r="27" spans="1:45" ht="19.5" customHeight="1">
      <c r="A27" s="74"/>
      <c r="B27" s="74"/>
      <c r="C27" s="74" t="s">
        <v>111</v>
      </c>
      <c r="D27" s="110"/>
      <c r="E27" s="94"/>
      <c r="F27" s="95"/>
      <c r="G27" s="87"/>
      <c r="H27" s="96"/>
      <c r="I27" s="95"/>
      <c r="J27" s="74"/>
      <c r="K27" s="74"/>
      <c r="L27" s="83"/>
      <c r="M27" s="101"/>
      <c r="N27" s="98"/>
      <c r="O27" s="101"/>
      <c r="P27" s="98"/>
      <c r="Q27" s="99"/>
      <c r="R27" s="98"/>
      <c r="S27" s="100"/>
      <c r="T27" s="83"/>
      <c r="U27" s="101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</row>
    <row r="28" spans="1:45" ht="19.5" customHeight="1">
      <c r="A28" s="74"/>
      <c r="B28" s="74"/>
      <c r="C28" s="93" t="s">
        <v>112</v>
      </c>
      <c r="D28" s="93"/>
      <c r="E28" s="102">
        <f>H28-U28-U29</f>
        <v>3065.4000000000015</v>
      </c>
      <c r="F28" s="103">
        <f>Q28+Q29</f>
        <v>-3988</v>
      </c>
      <c r="G28" s="104"/>
      <c r="H28" s="104">
        <f>'[6]3 qtr pl'!BG16+'[6]3 qtr pl'!BG17</f>
        <v>16955.4</v>
      </c>
      <c r="I28" s="103">
        <f>M28+M29+O28+O29+Q29+Q28</f>
        <v>1039</v>
      </c>
      <c r="J28" s="74"/>
      <c r="K28" s="74"/>
      <c r="L28" s="83"/>
      <c r="M28" s="101">
        <v>12</v>
      </c>
      <c r="N28" s="98"/>
      <c r="O28" s="101">
        <v>10</v>
      </c>
      <c r="P28" s="98"/>
      <c r="Q28" s="99">
        <v>11</v>
      </c>
      <c r="R28" s="98"/>
      <c r="S28" s="100">
        <f>M28+O28+Q28</f>
        <v>33</v>
      </c>
      <c r="T28" s="83"/>
      <c r="U28" s="101">
        <v>12</v>
      </c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</row>
    <row r="29" spans="1:45" ht="19.5" customHeight="1">
      <c r="A29" s="74"/>
      <c r="B29" s="107"/>
      <c r="C29" s="93"/>
      <c r="D29" s="93"/>
      <c r="E29" s="94"/>
      <c r="F29" s="95"/>
      <c r="G29" s="96"/>
      <c r="H29" s="96"/>
      <c r="I29" s="95"/>
      <c r="J29" s="74"/>
      <c r="K29" s="74"/>
      <c r="L29" s="83"/>
      <c r="M29" s="111">
        <v>3207</v>
      </c>
      <c r="N29" s="98"/>
      <c r="O29" s="111">
        <v>1798</v>
      </c>
      <c r="P29" s="98"/>
      <c r="Q29" s="106">
        <v>-3999</v>
      </c>
      <c r="R29" s="98"/>
      <c r="S29" s="100">
        <f>M29+O29+Q29</f>
        <v>1006</v>
      </c>
      <c r="T29" s="83"/>
      <c r="U29" s="111">
        <v>13878</v>
      </c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</row>
    <row r="30" spans="1:45" ht="19.5" customHeight="1">
      <c r="A30" s="74"/>
      <c r="B30" s="112"/>
      <c r="C30" s="92" t="s">
        <v>113</v>
      </c>
      <c r="D30" s="74"/>
      <c r="E30" s="94">
        <f>H30-U30</f>
        <v>1434.4000000000015</v>
      </c>
      <c r="F30" s="95">
        <f>SUM(F24:F28)</f>
        <v>36632</v>
      </c>
      <c r="G30" s="87"/>
      <c r="H30" s="96">
        <f>'[6]3 qtr pl'!BG19</f>
        <v>7418.4000000000015</v>
      </c>
      <c r="I30" s="95">
        <f>M30+O30+Q30</f>
        <v>32808</v>
      </c>
      <c r="J30" s="74"/>
      <c r="K30" s="74"/>
      <c r="L30" s="83"/>
      <c r="M30" s="101">
        <v>-2980</v>
      </c>
      <c r="N30" s="98"/>
      <c r="O30" s="101">
        <f>SUM(O24:O29)</f>
        <v>-844</v>
      </c>
      <c r="P30" s="98"/>
      <c r="Q30" s="101">
        <f>SUM(Q24:Q29)</f>
        <v>36632</v>
      </c>
      <c r="R30" s="98"/>
      <c r="S30" s="100"/>
      <c r="T30" s="83"/>
      <c r="U30" s="101">
        <f>SUM(U24:U29)</f>
        <v>5984</v>
      </c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</row>
    <row r="31" spans="1:45" ht="19.5" customHeight="1">
      <c r="A31" s="74"/>
      <c r="B31" s="107"/>
      <c r="C31" s="92" t="s">
        <v>114</v>
      </c>
      <c r="D31" s="93"/>
      <c r="E31" s="102">
        <f>H31-U31</f>
        <v>-1814.0520000000015</v>
      </c>
      <c r="F31" s="103">
        <f>Q31</f>
        <v>-5992</v>
      </c>
      <c r="G31" s="104"/>
      <c r="H31" s="104">
        <f>'[6]3 qtr pl'!BG22+'[6]3 qtr pl'!BG23+'[6]3 qtr pl'!BG24</f>
        <v>-7701.0520000000015</v>
      </c>
      <c r="I31" s="103">
        <f>M31+O31+Q31</f>
        <v>-9816</v>
      </c>
      <c r="J31" s="74"/>
      <c r="K31" s="74"/>
      <c r="L31" s="83"/>
      <c r="M31" s="111">
        <v>-1797</v>
      </c>
      <c r="N31" s="98"/>
      <c r="O31" s="111">
        <v>-2027</v>
      </c>
      <c r="P31" s="98"/>
      <c r="Q31" s="99">
        <v>-5992</v>
      </c>
      <c r="R31" s="98"/>
      <c r="S31" s="100">
        <f>M31+O31+Q31</f>
        <v>-9816</v>
      </c>
      <c r="T31" s="83"/>
      <c r="U31" s="111">
        <v>-5887</v>
      </c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</row>
    <row r="32" spans="1:45" ht="19.5" customHeight="1">
      <c r="A32" s="74"/>
      <c r="B32" s="112"/>
      <c r="C32" s="92" t="s">
        <v>115</v>
      </c>
      <c r="D32" s="110"/>
      <c r="E32" s="94">
        <f>H32-U32</f>
        <v>-379.65200000000095</v>
      </c>
      <c r="F32" s="95">
        <f>SUM(F30:F31)</f>
        <v>30640</v>
      </c>
      <c r="G32" s="87"/>
      <c r="H32" s="96">
        <f>'[6]3 qtr pl'!BG26</f>
        <v>-282.65200000000095</v>
      </c>
      <c r="I32" s="95">
        <f>M32+O32+Q32</f>
        <v>22992</v>
      </c>
      <c r="J32" s="74"/>
      <c r="K32" s="74"/>
      <c r="L32" s="83"/>
      <c r="M32" s="101">
        <f>M30+M31</f>
        <v>-4777</v>
      </c>
      <c r="N32" s="98"/>
      <c r="O32" s="101">
        <f>SUM(O30:O31)</f>
        <v>-2871</v>
      </c>
      <c r="P32" s="98"/>
      <c r="Q32" s="97">
        <f>SUM(Q30:Q31)</f>
        <v>30640</v>
      </c>
      <c r="R32" s="98"/>
      <c r="S32" s="100"/>
      <c r="T32" s="83"/>
      <c r="U32" s="101">
        <f>U30+U31</f>
        <v>97</v>
      </c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</row>
    <row r="33" spans="1:45" ht="19.5" customHeight="1">
      <c r="A33" s="74"/>
      <c r="B33" s="85"/>
      <c r="C33" s="92" t="s">
        <v>55</v>
      </c>
      <c r="D33" s="74"/>
      <c r="E33" s="94">
        <f>H33-U33</f>
        <v>466.8259999999998</v>
      </c>
      <c r="F33" s="103">
        <f>Q33</f>
        <v>2907</v>
      </c>
      <c r="G33" s="96"/>
      <c r="H33" s="96">
        <f>'[6]3 qtr pl'!BG28</f>
        <v>1432.8259999999998</v>
      </c>
      <c r="I33" s="103">
        <f>M33+O33+Q33</f>
        <v>4731</v>
      </c>
      <c r="J33" s="74"/>
      <c r="K33" s="74"/>
      <c r="L33" s="83"/>
      <c r="M33" s="101">
        <v>1015</v>
      </c>
      <c r="N33" s="98"/>
      <c r="O33" s="113">
        <v>809</v>
      </c>
      <c r="P33" s="98"/>
      <c r="Q33" s="99">
        <v>2907</v>
      </c>
      <c r="R33" s="98"/>
      <c r="S33" s="100">
        <f>M33+O33+Q33</f>
        <v>4731</v>
      </c>
      <c r="T33" s="83"/>
      <c r="U33" s="101">
        <v>966</v>
      </c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</row>
    <row r="34" spans="1:45" ht="23.25" customHeight="1" thickBot="1">
      <c r="A34" s="74"/>
      <c r="B34" s="114"/>
      <c r="C34" s="92" t="s">
        <v>116</v>
      </c>
      <c r="D34" s="110"/>
      <c r="E34" s="115">
        <f>H34-U34</f>
        <v>87.17399999999816</v>
      </c>
      <c r="F34" s="116">
        <f>SUM(F32:F33)</f>
        <v>33547</v>
      </c>
      <c r="G34" s="117"/>
      <c r="H34" s="118">
        <f>'[6]3 qtr pl'!BG30</f>
        <v>1150.1739999999982</v>
      </c>
      <c r="I34" s="116">
        <f>M34+O34+Q34</f>
        <v>27723</v>
      </c>
      <c r="J34" s="74" t="s">
        <v>30</v>
      </c>
      <c r="K34" s="74"/>
      <c r="L34" s="83"/>
      <c r="M34" s="119">
        <f>SUM(M32:M33)</f>
        <v>-3762</v>
      </c>
      <c r="O34" s="120">
        <f>SUM(O32:O33)</f>
        <v>-2062</v>
      </c>
      <c r="Q34" s="120">
        <f>SUM(Q32:Q33)</f>
        <v>33547</v>
      </c>
      <c r="S34" s="121"/>
      <c r="U34" s="119">
        <f>SUM(U32:U33)</f>
        <v>1063</v>
      </c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</row>
    <row r="35" spans="1:45" ht="18" customHeight="1" thickTop="1">
      <c r="A35" s="74"/>
      <c r="B35" s="114"/>
      <c r="C35" s="92"/>
      <c r="D35" s="110"/>
      <c r="E35" s="109"/>
      <c r="F35" s="95"/>
      <c r="G35" s="122"/>
      <c r="H35" s="123"/>
      <c r="I35" s="95"/>
      <c r="J35" s="74"/>
      <c r="K35" s="74"/>
      <c r="L35" s="83"/>
      <c r="M35" s="101"/>
      <c r="O35" s="121"/>
      <c r="Q35" s="121"/>
      <c r="S35" s="121"/>
      <c r="U35" s="101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</row>
    <row r="36" spans="1:45" ht="18" customHeight="1">
      <c r="A36" s="74"/>
      <c r="B36" s="114"/>
      <c r="C36" s="92"/>
      <c r="D36" s="110"/>
      <c r="E36" s="109"/>
      <c r="F36" s="95"/>
      <c r="G36" s="122"/>
      <c r="H36" s="123"/>
      <c r="I36" s="95"/>
      <c r="J36" s="74"/>
      <c r="K36" s="74"/>
      <c r="L36" s="83"/>
      <c r="M36" s="101"/>
      <c r="O36" s="121"/>
      <c r="Q36" s="121"/>
      <c r="S36" s="121"/>
      <c r="U36" s="101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</row>
    <row r="37" spans="1:45" ht="18" customHeight="1">
      <c r="A37" s="83"/>
      <c r="B37" s="124"/>
      <c r="C37" s="92" t="s">
        <v>117</v>
      </c>
      <c r="D37" s="110"/>
      <c r="E37" s="109"/>
      <c r="F37" s="95"/>
      <c r="G37" s="122"/>
      <c r="H37" s="123"/>
      <c r="I37" s="95"/>
      <c r="J37" s="74"/>
      <c r="K37" s="74"/>
      <c r="L37" s="83"/>
      <c r="M37" s="101"/>
      <c r="O37" s="121"/>
      <c r="Q37" s="121"/>
      <c r="S37" s="121"/>
      <c r="U37" s="101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</row>
    <row r="38" spans="1:45" ht="18" customHeight="1">
      <c r="A38" s="83"/>
      <c r="B38" s="125"/>
      <c r="C38" s="93" t="s">
        <v>118</v>
      </c>
      <c r="D38" s="74"/>
      <c r="E38" s="126">
        <f>E34/700458.418*100</f>
        <v>0.012445278371970136</v>
      </c>
      <c r="F38" s="126">
        <f>F34/700458.418*100</f>
        <v>4.789292146104239</v>
      </c>
      <c r="G38" s="87"/>
      <c r="H38" s="126">
        <f>H34/700458.418*100</f>
        <v>0.16420303767410763</v>
      </c>
      <c r="I38" s="126">
        <f>I34/700458.418*100</f>
        <v>3.95783665205377</v>
      </c>
      <c r="J38" s="74"/>
      <c r="K38" s="74"/>
      <c r="L38" s="83"/>
      <c r="M38" s="127"/>
      <c r="N38" s="98"/>
      <c r="O38" s="121"/>
      <c r="P38" s="98"/>
      <c r="Q38" s="100"/>
      <c r="R38" s="83"/>
      <c r="S38" s="100"/>
      <c r="T38" s="83"/>
      <c r="U38" s="127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</row>
    <row r="39" spans="1:45" ht="18" customHeight="1">
      <c r="A39" s="83"/>
      <c r="B39" s="125"/>
      <c r="C39" s="93" t="s">
        <v>119</v>
      </c>
      <c r="D39" s="74"/>
      <c r="E39" s="128">
        <v>0</v>
      </c>
      <c r="F39" s="128">
        <v>0</v>
      </c>
      <c r="G39" s="74"/>
      <c r="H39" s="128">
        <v>0</v>
      </c>
      <c r="I39" s="128">
        <v>0</v>
      </c>
      <c r="J39" s="74"/>
      <c r="K39" s="74"/>
      <c r="L39" s="83"/>
      <c r="M39" s="127"/>
      <c r="N39" s="98"/>
      <c r="O39" s="121"/>
      <c r="P39" s="83"/>
      <c r="Q39" s="100"/>
      <c r="R39" s="83"/>
      <c r="S39" s="100"/>
      <c r="T39" s="83"/>
      <c r="U39" s="127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</row>
    <row r="40" spans="1:45" ht="18" customHeight="1">
      <c r="A40" s="83"/>
      <c r="B40" s="125"/>
      <c r="C40" s="74"/>
      <c r="D40" s="110"/>
      <c r="E40" s="128"/>
      <c r="F40" s="128"/>
      <c r="G40" s="129"/>
      <c r="H40" s="128"/>
      <c r="I40" s="128"/>
      <c r="J40" s="74"/>
      <c r="K40" s="74"/>
      <c r="L40" s="83"/>
      <c r="M40" s="130"/>
      <c r="N40" s="83"/>
      <c r="O40" s="131"/>
      <c r="P40" s="83"/>
      <c r="Q40" s="132"/>
      <c r="R40" s="83"/>
      <c r="S40" s="132"/>
      <c r="T40" s="83"/>
      <c r="U40" s="130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</row>
    <row r="41" spans="1:45" ht="18" customHeight="1">
      <c r="A41" s="83"/>
      <c r="B41" s="125"/>
      <c r="C41" s="74"/>
      <c r="D41" s="110"/>
      <c r="E41" s="128"/>
      <c r="F41" s="128"/>
      <c r="G41" s="129"/>
      <c r="H41" s="128"/>
      <c r="I41" s="128"/>
      <c r="J41" s="74"/>
      <c r="K41" s="74"/>
      <c r="L41" s="83"/>
      <c r="M41" s="130"/>
      <c r="N41" s="83"/>
      <c r="O41" s="131"/>
      <c r="P41" s="83"/>
      <c r="Q41" s="132"/>
      <c r="R41" s="83"/>
      <c r="S41" s="132"/>
      <c r="T41" s="83"/>
      <c r="U41" s="13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</row>
    <row r="42" spans="1:45" ht="18" customHeight="1">
      <c r="A42" s="83"/>
      <c r="B42" s="125"/>
      <c r="C42" s="74"/>
      <c r="D42" s="110"/>
      <c r="E42" s="128"/>
      <c r="F42" s="128"/>
      <c r="G42" s="129"/>
      <c r="H42" s="128"/>
      <c r="I42" s="128"/>
      <c r="J42" s="74"/>
      <c r="K42" s="74"/>
      <c r="L42" s="83"/>
      <c r="M42" s="130"/>
      <c r="N42" s="83"/>
      <c r="O42" s="131"/>
      <c r="P42" s="83"/>
      <c r="Q42" s="132"/>
      <c r="R42" s="83"/>
      <c r="S42" s="132"/>
      <c r="T42" s="83"/>
      <c r="U42" s="13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</row>
    <row r="43" spans="2:45" ht="18.75">
      <c r="B43" s="83"/>
      <c r="C43" s="74"/>
      <c r="D43" s="74"/>
      <c r="E43" s="74"/>
      <c r="F43" s="134"/>
      <c r="G43" s="74"/>
      <c r="H43" s="74"/>
      <c r="I43" s="74"/>
      <c r="J43" s="74"/>
      <c r="K43" s="74"/>
      <c r="L43" s="83"/>
      <c r="M43" s="83"/>
      <c r="N43" s="83"/>
      <c r="O43" s="83"/>
      <c r="P43" s="83"/>
      <c r="Q43" s="132"/>
      <c r="R43" s="83"/>
      <c r="S43" s="132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</row>
    <row r="44" spans="2:45" ht="15.75">
      <c r="B44" s="83"/>
      <c r="C44" s="83"/>
      <c r="D44" s="83"/>
      <c r="F44" s="135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132"/>
      <c r="R44" s="83"/>
      <c r="S44" s="132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</row>
    <row r="45" spans="2:45" ht="15.75">
      <c r="B45" s="83"/>
      <c r="C45" s="83"/>
      <c r="D45" s="83"/>
      <c r="F45" s="135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132"/>
      <c r="R45" s="83"/>
      <c r="S45" s="132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</row>
    <row r="46" spans="2:45" ht="15.75">
      <c r="B46" s="83"/>
      <c r="C46" s="83"/>
      <c r="D46" s="83"/>
      <c r="F46" s="135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132"/>
      <c r="R46" s="83"/>
      <c r="S46" s="132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</row>
    <row r="47" spans="2:45" ht="15.75">
      <c r="B47" s="83"/>
      <c r="C47" s="83"/>
      <c r="D47" s="83"/>
      <c r="F47" s="135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132"/>
      <c r="R47" s="83"/>
      <c r="S47" s="132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</row>
    <row r="48" spans="2:45" ht="15.75">
      <c r="B48" s="83"/>
      <c r="C48" s="83"/>
      <c r="D48" s="83"/>
      <c r="F48" s="135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132"/>
      <c r="R48" s="83"/>
      <c r="S48" s="132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</row>
    <row r="49" spans="2:45" ht="15.75">
      <c r="B49" s="83"/>
      <c r="C49" s="83"/>
      <c r="D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132"/>
      <c r="R49" s="83"/>
      <c r="S49" s="132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</row>
    <row r="50" spans="2:45" ht="15.75">
      <c r="B50" s="83"/>
      <c r="C50" s="83"/>
      <c r="D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132"/>
      <c r="R50" s="83"/>
      <c r="S50" s="132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</row>
    <row r="51" spans="10:45" ht="15.75"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</row>
    <row r="52" spans="10:45" ht="15.75"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</row>
    <row r="53" spans="10:45" ht="15.75"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</row>
    <row r="54" spans="10:45" ht="15.75"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</row>
    <row r="55" spans="10:45" ht="15.75"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</row>
    <row r="56" spans="10:45" ht="15.75"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</row>
    <row r="57" spans="10:45" ht="15.75"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</row>
    <row r="58" spans="10:45" ht="15.75"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</row>
    <row r="59" spans="10:45" ht="15.75"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</row>
    <row r="60" spans="10:45" ht="15.75"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</row>
    <row r="61" spans="10:45" ht="15.75"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</row>
    <row r="62" spans="10:45" ht="15.75"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</row>
    <row r="63" spans="10:45" ht="15.75"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</row>
    <row r="64" spans="10:45" ht="15.75"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</row>
    <row r="65" spans="10:45" ht="15.75"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</row>
    <row r="66" spans="10:45" ht="15.75"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</row>
    <row r="67" spans="10:45" ht="15.75"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</row>
    <row r="68" spans="10:45" ht="15.75"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</row>
    <row r="69" spans="10:45" ht="15.75"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</row>
    <row r="70" spans="10:45" ht="15.75"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</row>
    <row r="71" spans="10:45" ht="15.75"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</row>
    <row r="72" spans="10:45" ht="15.75"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</row>
    <row r="73" spans="10:45" ht="15.75"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</row>
    <row r="74" spans="10:45" ht="15.75"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</row>
    <row r="75" spans="10:45" ht="15.75"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</row>
    <row r="76" spans="10:45" ht="15.75"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</row>
    <row r="77" spans="10:45" ht="15.75"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</row>
    <row r="78" spans="10:45" ht="15.75"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</row>
    <row r="79" spans="10:45" ht="15.75"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</row>
    <row r="80" spans="10:45" ht="15.75"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</row>
    <row r="81" spans="10:45" ht="15.75"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</row>
    <row r="82" spans="10:45" ht="15.75"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</row>
    <row r="83" spans="10:45" ht="15.75"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</row>
    <row r="84" spans="10:45" ht="15.75"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</row>
    <row r="85" spans="10:45" ht="15.75"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</row>
    <row r="86" spans="10:45" ht="15.75"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</row>
    <row r="87" spans="10:45" ht="15.75"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</row>
    <row r="88" spans="10:45" ht="15.75"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</row>
    <row r="89" spans="10:45" ht="15.75"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</row>
    <row r="90" spans="10:45" ht="15.75"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</row>
    <row r="91" spans="10:45" ht="15.75"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</row>
    <row r="92" spans="10:45" ht="15.75"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</row>
    <row r="93" spans="10:45" ht="15.75"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</row>
    <row r="94" spans="10:45" ht="15.75"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</row>
    <row r="95" spans="10:45" ht="15.75"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</row>
    <row r="96" spans="10:45" ht="15.75"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</row>
    <row r="97" spans="10:45" ht="15.75"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</row>
    <row r="98" spans="10:45" ht="15.75"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</row>
    <row r="99" spans="10:45" ht="15.75"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</row>
    <row r="100" spans="10:45" ht="15.75"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</row>
    <row r="101" spans="10:45" ht="15.75"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</row>
    <row r="102" spans="10:45" ht="15.75"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</row>
    <row r="103" spans="10:45" ht="15.75"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</row>
    <row r="104" spans="10:45" ht="15.75"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</row>
    <row r="105" spans="10:45" ht="15.75"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</row>
    <row r="106" spans="10:45" ht="15.75"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</row>
    <row r="107" spans="10:45" ht="15.75"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</row>
    <row r="108" spans="10:45" ht="15.75"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</row>
    <row r="109" spans="10:45" ht="15.75"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</row>
    <row r="110" spans="10:45" ht="15.75"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</row>
    <row r="111" spans="10:45" ht="15.75"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</row>
    <row r="112" spans="10:45" ht="15.75"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</row>
    <row r="113" spans="10:45" ht="15.75"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</row>
    <row r="114" spans="10:45" ht="15.75"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</row>
    <row r="115" spans="10:45" ht="15.75"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</row>
    <row r="116" spans="10:45" ht="15.75"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</row>
    <row r="117" spans="10:45" ht="15.75"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</row>
    <row r="118" spans="10:45" ht="15.75"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</row>
    <row r="119" spans="10:45" ht="15.75"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</row>
    <row r="120" spans="10:45" ht="15.75"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</row>
    <row r="121" spans="10:45" ht="15.75"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</row>
    <row r="122" spans="10:45" ht="15.75"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</row>
    <row r="123" spans="10:45" ht="15.75"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</row>
    <row r="124" spans="10:45" ht="15.75"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</row>
    <row r="125" spans="10:45" ht="15.75"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</row>
    <row r="126" spans="10:45" ht="15.75"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</row>
    <row r="127" spans="10:45" ht="15.75"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</row>
    <row r="128" spans="10:45" ht="15.75"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</row>
    <row r="129" spans="10:45" ht="15.75"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</row>
    <row r="130" spans="10:45" ht="15.75"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</row>
    <row r="131" spans="10:45" ht="15.75"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</row>
    <row r="132" spans="10:45" ht="15.75"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</row>
    <row r="133" spans="10:45" ht="15.75"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</row>
    <row r="134" spans="10:45" ht="15.75"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</row>
    <row r="135" spans="10:45" ht="15.75"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</row>
    <row r="136" spans="10:45" ht="15.75"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</row>
    <row r="137" spans="10:45" ht="15.75"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</row>
    <row r="138" spans="10:45" ht="15.75"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</row>
    <row r="139" spans="10:45" ht="15.75"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</row>
    <row r="140" spans="10:45" ht="15.75"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</row>
    <row r="141" spans="10:45" ht="15.75"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</row>
    <row r="142" spans="10:45" ht="15.75"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</row>
    <row r="143" spans="10:45" ht="15.75"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</row>
    <row r="144" spans="10:45" ht="15.75"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</row>
    <row r="145" spans="10:45" ht="15.75"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</row>
    <row r="146" spans="10:45" ht="15.75"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</row>
    <row r="147" spans="10:45" ht="15.75"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</row>
    <row r="148" spans="10:45" ht="15.75"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</row>
    <row r="149" spans="10:45" ht="15.75"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</row>
    <row r="150" spans="10:45" ht="15.75"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</row>
    <row r="151" spans="10:45" ht="15.75"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</row>
    <row r="152" spans="10:45" ht="15.75"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</row>
    <row r="153" spans="10:45" ht="15.75"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</row>
    <row r="154" spans="10:45" ht="15.75"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</row>
    <row r="155" spans="10:45" ht="15.75"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</row>
    <row r="156" spans="10:45" ht="15.75"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</row>
    <row r="157" spans="10:45" ht="15.75"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</row>
    <row r="158" spans="10:45" ht="15.75"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</row>
    <row r="159" spans="10:45" ht="15.75"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</row>
    <row r="160" spans="10:45" ht="15.75"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</row>
    <row r="161" spans="10:45" ht="15.75"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</row>
    <row r="162" spans="10:45" ht="15.75"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</row>
    <row r="163" spans="10:45" ht="15.75"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</row>
    <row r="164" spans="10:45" ht="15.75"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</row>
    <row r="165" spans="10:45" ht="15.75"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</row>
    <row r="166" spans="10:45" ht="15.75"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</row>
    <row r="167" spans="10:45" ht="15.75"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</row>
    <row r="168" spans="10:45" ht="15.75"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</row>
    <row r="169" spans="10:45" ht="15.75"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</row>
    <row r="170" spans="10:45" ht="15.75"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</row>
    <row r="171" spans="10:45" ht="15.75"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</row>
    <row r="172" spans="10:45" ht="15.75"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</row>
    <row r="173" spans="10:45" ht="15.75"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</row>
    <row r="174" spans="10:45" ht="15.75"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</row>
    <row r="175" spans="10:45" ht="15.75"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</row>
    <row r="176" spans="10:45" ht="15.75"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</row>
    <row r="177" spans="10:45" ht="15.75"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</row>
    <row r="178" spans="10:45" ht="15.75"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</row>
    <row r="179" spans="10:45" ht="15.75"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/>
    </row>
    <row r="180" spans="10:45" ht="15.75"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</row>
    <row r="181" spans="10:45" ht="15.75"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</row>
    <row r="182" spans="10:45" ht="15.75"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  <c r="AK182" s="83"/>
      <c r="AL182" s="83"/>
      <c r="AM182" s="83"/>
      <c r="AN182" s="83"/>
      <c r="AO182" s="83"/>
      <c r="AP182" s="83"/>
      <c r="AQ182" s="83"/>
      <c r="AR182" s="83"/>
      <c r="AS182" s="83"/>
    </row>
    <row r="183" spans="10:45" ht="15.75"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83"/>
      <c r="AQ183" s="83"/>
      <c r="AR183" s="83"/>
      <c r="AS183" s="83"/>
    </row>
    <row r="184" spans="10:45" ht="15.75"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I184" s="83"/>
      <c r="AJ184" s="83"/>
      <c r="AK184" s="83"/>
      <c r="AL184" s="83"/>
      <c r="AM184" s="83"/>
      <c r="AN184" s="83"/>
      <c r="AO184" s="83"/>
      <c r="AP184" s="83"/>
      <c r="AQ184" s="83"/>
      <c r="AR184" s="83"/>
      <c r="AS184" s="83"/>
    </row>
    <row r="185" spans="10:45" ht="15.75"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83"/>
    </row>
    <row r="186" spans="10:45" ht="15.75"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I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83"/>
    </row>
    <row r="187" spans="10:45" ht="15.75"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</row>
    <row r="188" spans="10:45" ht="15.75"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  <c r="AK188" s="83"/>
      <c r="AL188" s="83"/>
      <c r="AM188" s="83"/>
      <c r="AN188" s="83"/>
      <c r="AO188" s="83"/>
      <c r="AP188" s="83"/>
      <c r="AQ188" s="83"/>
      <c r="AR188" s="83"/>
      <c r="AS188" s="83"/>
    </row>
    <row r="189" spans="10:45" ht="15.75"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I189" s="83"/>
      <c r="AJ189" s="83"/>
      <c r="AK189" s="83"/>
      <c r="AL189" s="83"/>
      <c r="AM189" s="83"/>
      <c r="AN189" s="83"/>
      <c r="AO189" s="83"/>
      <c r="AP189" s="83"/>
      <c r="AQ189" s="83"/>
      <c r="AR189" s="83"/>
      <c r="AS189" s="83"/>
    </row>
    <row r="190" spans="10:45" ht="15.75"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</row>
    <row r="191" spans="10:45" ht="15.75"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</row>
    <row r="192" spans="10:45" ht="15.75"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  <c r="AI192" s="83"/>
      <c r="AJ192" s="83"/>
      <c r="AK192" s="83"/>
      <c r="AL192" s="83"/>
      <c r="AM192" s="83"/>
      <c r="AN192" s="83"/>
      <c r="AO192" s="83"/>
      <c r="AP192" s="83"/>
      <c r="AQ192" s="83"/>
      <c r="AR192" s="83"/>
      <c r="AS192" s="83"/>
    </row>
    <row r="193" spans="10:45" ht="15.75"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I193" s="83"/>
      <c r="AJ193" s="83"/>
      <c r="AK193" s="83"/>
      <c r="AL193" s="83"/>
      <c r="AM193" s="83"/>
      <c r="AN193" s="83"/>
      <c r="AO193" s="83"/>
      <c r="AP193" s="83"/>
      <c r="AQ193" s="83"/>
      <c r="AR193" s="83"/>
      <c r="AS193" s="83"/>
    </row>
    <row r="194" spans="10:45" ht="15.75"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</row>
    <row r="195" spans="10:45" ht="15.75"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  <c r="AK195" s="83"/>
      <c r="AL195" s="83"/>
      <c r="AM195" s="83"/>
      <c r="AN195" s="83"/>
      <c r="AO195" s="83"/>
      <c r="AP195" s="83"/>
      <c r="AQ195" s="83"/>
      <c r="AR195" s="83"/>
      <c r="AS195" s="83"/>
    </row>
    <row r="196" spans="10:45" ht="15.75"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</row>
    <row r="197" spans="10:45" ht="15.75"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  <c r="AM197" s="83"/>
      <c r="AN197" s="83"/>
      <c r="AO197" s="83"/>
      <c r="AP197" s="83"/>
      <c r="AQ197" s="83"/>
      <c r="AR197" s="83"/>
      <c r="AS197" s="83"/>
    </row>
    <row r="198" spans="10:45" ht="15.75"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  <c r="AN198" s="83"/>
      <c r="AO198" s="83"/>
      <c r="AP198" s="83"/>
      <c r="AQ198" s="83"/>
      <c r="AR198" s="83"/>
      <c r="AS198" s="83"/>
    </row>
    <row r="199" spans="10:45" ht="15.75"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</row>
    <row r="200" spans="10:45" ht="15.75"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3"/>
      <c r="AH200" s="83"/>
      <c r="AI200" s="83"/>
      <c r="AJ200" s="83"/>
      <c r="AK200" s="83"/>
      <c r="AL200" s="83"/>
      <c r="AM200" s="83"/>
      <c r="AN200" s="83"/>
      <c r="AO200" s="83"/>
      <c r="AP200" s="83"/>
      <c r="AQ200" s="83"/>
      <c r="AR200" s="83"/>
      <c r="AS200" s="83"/>
    </row>
    <row r="201" spans="10:45" ht="15.75"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/>
    </row>
    <row r="202" spans="10:45" ht="15.75"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</row>
    <row r="203" spans="10:45" ht="15.75"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83"/>
      <c r="AM203" s="83"/>
      <c r="AN203" s="83"/>
      <c r="AO203" s="83"/>
      <c r="AP203" s="83"/>
      <c r="AQ203" s="83"/>
      <c r="AR203" s="83"/>
      <c r="AS203" s="83"/>
    </row>
    <row r="204" spans="10:45" ht="15.75"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I204" s="83"/>
      <c r="AJ204" s="83"/>
      <c r="AK204" s="83"/>
      <c r="AL204" s="83"/>
      <c r="AM204" s="83"/>
      <c r="AN204" s="83"/>
      <c r="AO204" s="83"/>
      <c r="AP204" s="83"/>
      <c r="AQ204" s="83"/>
      <c r="AR204" s="83"/>
      <c r="AS204" s="83"/>
    </row>
    <row r="205" spans="10:45" ht="15.75"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/>
      <c r="AN205" s="83"/>
      <c r="AO205" s="83"/>
      <c r="AP205" s="83"/>
      <c r="AQ205" s="83"/>
      <c r="AR205" s="83"/>
      <c r="AS205" s="83"/>
    </row>
    <row r="206" spans="10:45" ht="15.75"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I206" s="83"/>
      <c r="AJ206" s="83"/>
      <c r="AK206" s="83"/>
      <c r="AL206" s="83"/>
      <c r="AM206" s="83"/>
      <c r="AN206" s="83"/>
      <c r="AO206" s="83"/>
      <c r="AP206" s="83"/>
      <c r="AQ206" s="83"/>
      <c r="AR206" s="83"/>
      <c r="AS206" s="83"/>
    </row>
    <row r="207" spans="10:45" ht="15.75"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  <c r="AM207" s="83"/>
      <c r="AN207" s="83"/>
      <c r="AO207" s="83"/>
      <c r="AP207" s="83"/>
      <c r="AQ207" s="83"/>
      <c r="AR207" s="83"/>
      <c r="AS207" s="83"/>
    </row>
    <row r="208" spans="10:45" ht="15.75"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  <c r="AK208" s="83"/>
      <c r="AL208" s="83"/>
      <c r="AM208" s="83"/>
      <c r="AN208" s="83"/>
      <c r="AO208" s="83"/>
      <c r="AP208" s="83"/>
      <c r="AQ208" s="83"/>
      <c r="AR208" s="83"/>
      <c r="AS208" s="83"/>
    </row>
    <row r="209" spans="10:45" ht="15.75"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  <c r="AN209" s="83"/>
      <c r="AO209" s="83"/>
      <c r="AP209" s="83"/>
      <c r="AQ209" s="83"/>
      <c r="AR209" s="83"/>
      <c r="AS209" s="83"/>
    </row>
    <row r="210" spans="5:45" ht="15.75">
      <c r="E210" s="83" t="s">
        <v>120</v>
      </c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</row>
    <row r="211" spans="10:45" ht="15.75"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</row>
    <row r="212" spans="10:45" ht="15.75"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  <c r="AM212" s="83"/>
      <c r="AN212" s="83"/>
      <c r="AO212" s="83"/>
      <c r="AP212" s="83"/>
      <c r="AQ212" s="83"/>
      <c r="AR212" s="83"/>
      <c r="AS212" s="83"/>
    </row>
    <row r="213" spans="10:45" ht="15.75"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</row>
    <row r="214" spans="10:45" ht="15.75"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</row>
    <row r="215" spans="10:45" ht="15.75"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</row>
    <row r="216" spans="10:45" ht="15.75"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I216" s="83"/>
      <c r="AJ216" s="83"/>
      <c r="AK216" s="83"/>
      <c r="AL216" s="83"/>
      <c r="AM216" s="83"/>
      <c r="AN216" s="83"/>
      <c r="AO216" s="83"/>
      <c r="AP216" s="83"/>
      <c r="AQ216" s="83"/>
      <c r="AR216" s="83"/>
      <c r="AS216" s="83"/>
    </row>
    <row r="217" spans="10:45" ht="15.75"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3"/>
      <c r="AM217" s="83"/>
      <c r="AN217" s="83"/>
      <c r="AO217" s="83"/>
      <c r="AP217" s="83"/>
      <c r="AQ217" s="83"/>
      <c r="AR217" s="83"/>
      <c r="AS217" s="83"/>
    </row>
    <row r="218" spans="10:45" ht="15.75"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/>
      <c r="AN218" s="83"/>
      <c r="AO218" s="83"/>
      <c r="AP218" s="83"/>
      <c r="AQ218" s="83"/>
      <c r="AR218" s="83"/>
      <c r="AS218" s="83"/>
    </row>
    <row r="219" spans="10:45" ht="15.75"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</row>
    <row r="220" spans="10:45" ht="15.75"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I220" s="83"/>
      <c r="AJ220" s="83"/>
      <c r="AK220" s="83"/>
      <c r="AL220" s="83"/>
      <c r="AM220" s="83"/>
      <c r="AN220" s="83"/>
      <c r="AO220" s="83"/>
      <c r="AP220" s="83"/>
      <c r="AQ220" s="83"/>
      <c r="AR220" s="83"/>
      <c r="AS220" s="83"/>
    </row>
    <row r="221" spans="10:45" ht="15.75"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</row>
    <row r="222" spans="10:45" ht="15.75"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  <c r="AL222" s="83"/>
      <c r="AM222" s="83"/>
      <c r="AN222" s="83"/>
      <c r="AO222" s="83"/>
      <c r="AP222" s="83"/>
      <c r="AQ222" s="83"/>
      <c r="AR222" s="83"/>
      <c r="AS222" s="83"/>
    </row>
    <row r="223" spans="10:45" ht="15.75"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  <c r="AK223" s="83"/>
      <c r="AL223" s="83"/>
      <c r="AM223" s="83"/>
      <c r="AN223" s="83"/>
      <c r="AO223" s="83"/>
      <c r="AP223" s="83"/>
      <c r="AQ223" s="83"/>
      <c r="AR223" s="83"/>
      <c r="AS223" s="83"/>
    </row>
    <row r="224" spans="10:45" ht="15.75"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  <c r="AH224" s="83"/>
      <c r="AI224" s="83"/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</row>
    <row r="225" spans="10:45" ht="15.75"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  <c r="AK225" s="83"/>
      <c r="AL225" s="83"/>
      <c r="AM225" s="83"/>
      <c r="AN225" s="83"/>
      <c r="AO225" s="83"/>
      <c r="AP225" s="83"/>
      <c r="AQ225" s="83"/>
      <c r="AR225" s="83"/>
      <c r="AS225" s="83"/>
    </row>
    <row r="226" spans="10:45" ht="15.75"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I226" s="83"/>
      <c r="AJ226" s="83"/>
      <c r="AK226" s="83"/>
      <c r="AL226" s="83"/>
      <c r="AM226" s="83"/>
      <c r="AN226" s="83"/>
      <c r="AO226" s="83"/>
      <c r="AP226" s="83"/>
      <c r="AQ226" s="83"/>
      <c r="AR226" s="83"/>
      <c r="AS226" s="83"/>
    </row>
    <row r="227" spans="10:45" ht="15.75"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I227" s="83"/>
      <c r="AJ227" s="83"/>
      <c r="AK227" s="83"/>
      <c r="AL227" s="83"/>
      <c r="AM227" s="83"/>
      <c r="AN227" s="83"/>
      <c r="AO227" s="83"/>
      <c r="AP227" s="83"/>
      <c r="AQ227" s="83"/>
      <c r="AR227" s="83"/>
      <c r="AS227" s="83"/>
    </row>
    <row r="228" spans="10:45" ht="15.75"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I228" s="83"/>
      <c r="AJ228" s="83"/>
      <c r="AK228" s="83"/>
      <c r="AL228" s="83"/>
      <c r="AM228" s="83"/>
      <c r="AN228" s="83"/>
      <c r="AO228" s="83"/>
      <c r="AP228" s="83"/>
      <c r="AQ228" s="83"/>
      <c r="AR228" s="83"/>
      <c r="AS228" s="83"/>
    </row>
    <row r="229" spans="10:45" ht="15.75"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  <c r="AI229" s="83"/>
      <c r="AJ229" s="83"/>
      <c r="AK229" s="83"/>
      <c r="AL229" s="83"/>
      <c r="AM229" s="83"/>
      <c r="AN229" s="83"/>
      <c r="AO229" s="83"/>
      <c r="AP229" s="83"/>
      <c r="AQ229" s="83"/>
      <c r="AR229" s="83"/>
      <c r="AS229" s="83"/>
    </row>
    <row r="230" spans="10:45" ht="15.75"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I230" s="83"/>
      <c r="AJ230" s="83"/>
      <c r="AK230" s="83"/>
      <c r="AL230" s="83"/>
      <c r="AM230" s="83"/>
      <c r="AN230" s="83"/>
      <c r="AO230" s="83"/>
      <c r="AP230" s="83"/>
      <c r="AQ230" s="83"/>
      <c r="AR230" s="83"/>
      <c r="AS230" s="83"/>
    </row>
    <row r="231" spans="10:45" ht="15.75"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  <c r="AI231" s="83"/>
      <c r="AJ231" s="83"/>
      <c r="AK231" s="83"/>
      <c r="AL231" s="83"/>
      <c r="AM231" s="83"/>
      <c r="AN231" s="83"/>
      <c r="AO231" s="83"/>
      <c r="AP231" s="83"/>
      <c r="AQ231" s="83"/>
      <c r="AR231" s="83"/>
      <c r="AS231" s="83"/>
    </row>
    <row r="232" spans="10:45" ht="15.75"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I232" s="83"/>
      <c r="AJ232" s="83"/>
      <c r="AK232" s="83"/>
      <c r="AL232" s="83"/>
      <c r="AM232" s="83"/>
      <c r="AN232" s="83"/>
      <c r="AO232" s="83"/>
      <c r="AP232" s="83"/>
      <c r="AQ232" s="83"/>
      <c r="AR232" s="83"/>
      <c r="AS232" s="83"/>
    </row>
    <row r="233" spans="10:45" ht="15.75"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  <c r="AI233" s="83"/>
      <c r="AJ233" s="83"/>
      <c r="AK233" s="83"/>
      <c r="AL233" s="83"/>
      <c r="AM233" s="83"/>
      <c r="AN233" s="83"/>
      <c r="AO233" s="83"/>
      <c r="AP233" s="83"/>
      <c r="AQ233" s="83"/>
      <c r="AR233" s="83"/>
      <c r="AS233" s="83"/>
    </row>
    <row r="234" spans="10:45" ht="15.75"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3"/>
      <c r="AL234" s="83"/>
      <c r="AM234" s="83"/>
      <c r="AN234" s="83"/>
      <c r="AO234" s="83"/>
      <c r="AP234" s="83"/>
      <c r="AQ234" s="83"/>
      <c r="AR234" s="83"/>
      <c r="AS234" s="83"/>
    </row>
    <row r="235" spans="10:45" ht="15.75"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I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</row>
    <row r="236" spans="10:45" ht="15.75"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  <c r="AI236" s="83"/>
      <c r="AJ236" s="83"/>
      <c r="AK236" s="83"/>
      <c r="AL236" s="83"/>
      <c r="AM236" s="83"/>
      <c r="AN236" s="83"/>
      <c r="AO236" s="83"/>
      <c r="AP236" s="83"/>
      <c r="AQ236" s="83"/>
      <c r="AR236" s="83"/>
      <c r="AS236" s="83"/>
    </row>
    <row r="237" spans="10:45" ht="15.75"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  <c r="AK237" s="83"/>
      <c r="AL237" s="83"/>
      <c r="AM237" s="83"/>
      <c r="AN237" s="83"/>
      <c r="AO237" s="83"/>
      <c r="AP237" s="83"/>
      <c r="AQ237" s="83"/>
      <c r="AR237" s="83"/>
      <c r="AS237" s="83"/>
    </row>
    <row r="238" spans="10:45" ht="15.75"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I238" s="83"/>
      <c r="AJ238" s="83"/>
      <c r="AK238" s="83"/>
      <c r="AL238" s="83"/>
      <c r="AM238" s="83"/>
      <c r="AN238" s="83"/>
      <c r="AO238" s="83"/>
      <c r="AP238" s="83"/>
      <c r="AQ238" s="83"/>
      <c r="AR238" s="83"/>
      <c r="AS238" s="83"/>
    </row>
    <row r="239" spans="10:45" ht="15.75"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</row>
    <row r="240" spans="10:45" ht="15.75"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  <c r="AI240" s="83"/>
      <c r="AJ240" s="83"/>
      <c r="AK240" s="83"/>
      <c r="AL240" s="83"/>
      <c r="AM240" s="83"/>
      <c r="AN240" s="83"/>
      <c r="AO240" s="83"/>
      <c r="AP240" s="83"/>
      <c r="AQ240" s="83"/>
      <c r="AR240" s="83"/>
      <c r="AS240" s="83"/>
    </row>
    <row r="241" spans="10:45" ht="15.75"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I241" s="83"/>
      <c r="AJ241" s="83"/>
      <c r="AK241" s="83"/>
      <c r="AL241" s="83"/>
      <c r="AM241" s="83"/>
      <c r="AN241" s="83"/>
      <c r="AO241" s="83"/>
      <c r="AP241" s="83"/>
      <c r="AQ241" s="83"/>
      <c r="AR241" s="83"/>
      <c r="AS241" s="83"/>
    </row>
    <row r="242" spans="10:45" ht="15.75"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  <c r="AI242" s="83"/>
      <c r="AJ242" s="83"/>
      <c r="AK242" s="83"/>
      <c r="AL242" s="83"/>
      <c r="AM242" s="83"/>
      <c r="AN242" s="83"/>
      <c r="AO242" s="83"/>
      <c r="AP242" s="83"/>
      <c r="AQ242" s="83"/>
      <c r="AR242" s="83"/>
      <c r="AS242" s="83"/>
    </row>
    <row r="243" spans="10:45" ht="15.75"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</row>
    <row r="244" spans="10:45" ht="15.75"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  <c r="AH244" s="83"/>
      <c r="AI244" s="83"/>
      <c r="AJ244" s="83"/>
      <c r="AK244" s="83"/>
      <c r="AL244" s="83"/>
      <c r="AM244" s="83"/>
      <c r="AN244" s="83"/>
      <c r="AO244" s="83"/>
      <c r="AP244" s="83"/>
      <c r="AQ244" s="83"/>
      <c r="AR244" s="83"/>
      <c r="AS244" s="83"/>
    </row>
    <row r="245" spans="10:45" ht="15.75"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  <c r="AI245" s="83"/>
      <c r="AJ245" s="83"/>
      <c r="AK245" s="83"/>
      <c r="AL245" s="83"/>
      <c r="AM245" s="83"/>
      <c r="AN245" s="83"/>
      <c r="AO245" s="83"/>
      <c r="AP245" s="83"/>
      <c r="AQ245" s="83"/>
      <c r="AR245" s="83"/>
      <c r="AS245" s="83"/>
    </row>
    <row r="246" spans="10:45" ht="15.75"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  <c r="AJ246" s="83"/>
      <c r="AK246" s="83"/>
      <c r="AL246" s="83"/>
      <c r="AM246" s="83"/>
      <c r="AN246" s="83"/>
      <c r="AO246" s="83"/>
      <c r="AP246" s="83"/>
      <c r="AQ246" s="83"/>
      <c r="AR246" s="83"/>
      <c r="AS246" s="83"/>
    </row>
    <row r="247" spans="10:45" ht="15.75"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83"/>
      <c r="AJ247" s="83"/>
      <c r="AK247" s="83"/>
      <c r="AL247" s="83"/>
      <c r="AM247" s="83"/>
      <c r="AN247" s="83"/>
      <c r="AO247" s="83"/>
      <c r="AP247" s="83"/>
      <c r="AQ247" s="83"/>
      <c r="AR247" s="83"/>
      <c r="AS247" s="83"/>
    </row>
    <row r="248" spans="10:45" ht="15.75"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  <c r="AH248" s="83"/>
      <c r="AI248" s="83"/>
      <c r="AJ248" s="83"/>
      <c r="AK248" s="83"/>
      <c r="AL248" s="83"/>
      <c r="AM248" s="83"/>
      <c r="AN248" s="83"/>
      <c r="AO248" s="83"/>
      <c r="AP248" s="83"/>
      <c r="AQ248" s="83"/>
      <c r="AR248" s="83"/>
      <c r="AS248" s="83"/>
    </row>
    <row r="249" spans="10:45" ht="15.75"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I249" s="83"/>
      <c r="AJ249" s="83"/>
      <c r="AK249" s="83"/>
      <c r="AL249" s="83"/>
      <c r="AM249" s="83"/>
      <c r="AN249" s="83"/>
      <c r="AO249" s="83"/>
      <c r="AP249" s="83"/>
      <c r="AQ249" s="83"/>
      <c r="AR249" s="83"/>
      <c r="AS249" s="83"/>
    </row>
    <row r="250" spans="10:45" ht="15.75"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I250" s="83"/>
      <c r="AJ250" s="83"/>
      <c r="AK250" s="83"/>
      <c r="AL250" s="83"/>
      <c r="AM250" s="83"/>
      <c r="AN250" s="83"/>
      <c r="AO250" s="83"/>
      <c r="AP250" s="83"/>
      <c r="AQ250" s="83"/>
      <c r="AR250" s="83"/>
      <c r="AS250" s="83"/>
    </row>
    <row r="251" spans="10:45" ht="15.75"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  <c r="AH251" s="83"/>
      <c r="AI251" s="83"/>
      <c r="AJ251" s="83"/>
      <c r="AK251" s="83"/>
      <c r="AL251" s="83"/>
      <c r="AM251" s="83"/>
      <c r="AN251" s="83"/>
      <c r="AO251" s="83"/>
      <c r="AP251" s="83"/>
      <c r="AQ251" s="83"/>
      <c r="AR251" s="83"/>
      <c r="AS251" s="83"/>
    </row>
    <row r="252" spans="10:45" ht="15.75"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  <c r="AI252" s="83"/>
      <c r="AJ252" s="83"/>
      <c r="AK252" s="83"/>
      <c r="AL252" s="83"/>
      <c r="AM252" s="83"/>
      <c r="AN252" s="83"/>
      <c r="AO252" s="83"/>
      <c r="AP252" s="83"/>
      <c r="AQ252" s="83"/>
      <c r="AR252" s="83"/>
      <c r="AS252" s="83"/>
    </row>
    <row r="253" spans="10:45" ht="15.75"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I253" s="83"/>
      <c r="AJ253" s="83"/>
      <c r="AK253" s="83"/>
      <c r="AL253" s="83"/>
      <c r="AM253" s="83"/>
      <c r="AN253" s="83"/>
      <c r="AO253" s="83"/>
      <c r="AP253" s="83"/>
      <c r="AQ253" s="83"/>
      <c r="AR253" s="83"/>
      <c r="AS253" s="83"/>
    </row>
    <row r="254" spans="10:45" ht="15.75"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  <c r="AI254" s="83"/>
      <c r="AJ254" s="83"/>
      <c r="AK254" s="83"/>
      <c r="AL254" s="83"/>
      <c r="AM254" s="83"/>
      <c r="AN254" s="83"/>
      <c r="AO254" s="83"/>
      <c r="AP254" s="83"/>
      <c r="AQ254" s="83"/>
      <c r="AR254" s="83"/>
      <c r="AS254" s="83"/>
    </row>
    <row r="255" spans="10:45" ht="15.75"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  <c r="AH255" s="83"/>
      <c r="AI255" s="83"/>
      <c r="AJ255" s="83"/>
      <c r="AK255" s="83"/>
      <c r="AL255" s="83"/>
      <c r="AM255" s="83"/>
      <c r="AN255" s="83"/>
      <c r="AO255" s="83"/>
      <c r="AP255" s="83"/>
      <c r="AQ255" s="83"/>
      <c r="AR255" s="83"/>
      <c r="AS255" s="83"/>
    </row>
    <row r="256" spans="10:45" ht="15.75"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  <c r="AH256" s="83"/>
      <c r="AI256" s="83"/>
      <c r="AJ256" s="83"/>
      <c r="AK256" s="83"/>
      <c r="AL256" s="83"/>
      <c r="AM256" s="83"/>
      <c r="AN256" s="83"/>
      <c r="AO256" s="83"/>
      <c r="AP256" s="83"/>
      <c r="AQ256" s="83"/>
      <c r="AR256" s="83"/>
      <c r="AS256" s="83"/>
    </row>
    <row r="257" spans="10:45" ht="15.75"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  <c r="AI257" s="83"/>
      <c r="AJ257" s="83"/>
      <c r="AK257" s="83"/>
      <c r="AL257" s="83"/>
      <c r="AM257" s="83"/>
      <c r="AN257" s="83"/>
      <c r="AO257" s="83"/>
      <c r="AP257" s="83"/>
      <c r="AQ257" s="83"/>
      <c r="AR257" s="83"/>
      <c r="AS257" s="83"/>
    </row>
    <row r="258" spans="10:45" ht="15.75"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I258" s="83"/>
      <c r="AJ258" s="83"/>
      <c r="AK258" s="83"/>
      <c r="AL258" s="83"/>
      <c r="AM258" s="83"/>
      <c r="AN258" s="83"/>
      <c r="AO258" s="83"/>
      <c r="AP258" s="83"/>
      <c r="AQ258" s="83"/>
      <c r="AR258" s="83"/>
      <c r="AS258" s="83"/>
    </row>
    <row r="259" spans="10:45" ht="15.75"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I259" s="83"/>
      <c r="AJ259" s="83"/>
      <c r="AK259" s="83"/>
      <c r="AL259" s="83"/>
      <c r="AM259" s="83"/>
      <c r="AN259" s="83"/>
      <c r="AO259" s="83"/>
      <c r="AP259" s="83"/>
      <c r="AQ259" s="83"/>
      <c r="AR259" s="83"/>
      <c r="AS259" s="83"/>
    </row>
    <row r="260" spans="10:45" ht="15.75"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  <c r="AI260" s="83"/>
      <c r="AJ260" s="83"/>
      <c r="AK260" s="83"/>
      <c r="AL260" s="83"/>
      <c r="AM260" s="83"/>
      <c r="AN260" s="83"/>
      <c r="AO260" s="83"/>
      <c r="AP260" s="83"/>
      <c r="AQ260" s="83"/>
      <c r="AR260" s="83"/>
      <c r="AS260" s="83"/>
    </row>
    <row r="261" spans="10:45" ht="15.75"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  <c r="AI261" s="83"/>
      <c r="AJ261" s="83"/>
      <c r="AK261" s="83"/>
      <c r="AL261" s="83"/>
      <c r="AM261" s="83"/>
      <c r="AN261" s="83"/>
      <c r="AO261" s="83"/>
      <c r="AP261" s="83"/>
      <c r="AQ261" s="83"/>
      <c r="AR261" s="83"/>
      <c r="AS261" s="83"/>
    </row>
    <row r="262" spans="10:45" ht="15.75"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  <c r="AI262" s="83"/>
      <c r="AJ262" s="83"/>
      <c r="AK262" s="83"/>
      <c r="AL262" s="83"/>
      <c r="AM262" s="83"/>
      <c r="AN262" s="83"/>
      <c r="AO262" s="83"/>
      <c r="AP262" s="83"/>
      <c r="AQ262" s="83"/>
      <c r="AR262" s="83"/>
      <c r="AS262" s="83"/>
    </row>
    <row r="263" spans="10:45" ht="15.75"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  <c r="AJ263" s="83"/>
      <c r="AK263" s="83"/>
      <c r="AL263" s="83"/>
      <c r="AM263" s="83"/>
      <c r="AN263" s="83"/>
      <c r="AO263" s="83"/>
      <c r="AP263" s="83"/>
      <c r="AQ263" s="83"/>
      <c r="AR263" s="83"/>
      <c r="AS263" s="83"/>
    </row>
    <row r="264" spans="10:45" ht="15.75"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I264" s="83"/>
      <c r="AJ264" s="83"/>
      <c r="AK264" s="83"/>
      <c r="AL264" s="83"/>
      <c r="AM264" s="83"/>
      <c r="AN264" s="83"/>
      <c r="AO264" s="83"/>
      <c r="AP264" s="83"/>
      <c r="AQ264" s="83"/>
      <c r="AR264" s="83"/>
      <c r="AS264" s="83"/>
    </row>
    <row r="265" spans="10:45" ht="15.75"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</row>
    <row r="266" spans="10:45" ht="15.75"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I266" s="83"/>
      <c r="AJ266" s="83"/>
      <c r="AK266" s="83"/>
      <c r="AL266" s="83"/>
      <c r="AM266" s="83"/>
      <c r="AN266" s="83"/>
      <c r="AO266" s="83"/>
      <c r="AP266" s="83"/>
      <c r="AQ266" s="83"/>
      <c r="AR266" s="83"/>
      <c r="AS266" s="83"/>
    </row>
    <row r="267" spans="10:45" ht="15.75"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I267" s="83"/>
      <c r="AJ267" s="83"/>
      <c r="AK267" s="83"/>
      <c r="AL267" s="83"/>
      <c r="AM267" s="83"/>
      <c r="AN267" s="83"/>
      <c r="AO267" s="83"/>
      <c r="AP267" s="83"/>
      <c r="AQ267" s="83"/>
      <c r="AR267" s="83"/>
      <c r="AS267" s="83"/>
    </row>
    <row r="268" spans="10:45" ht="15.75"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  <c r="AI268" s="83"/>
      <c r="AJ268" s="83"/>
      <c r="AK268" s="83"/>
      <c r="AL268" s="83"/>
      <c r="AM268" s="83"/>
      <c r="AN268" s="83"/>
      <c r="AO268" s="83"/>
      <c r="AP268" s="83"/>
      <c r="AQ268" s="83"/>
      <c r="AR268" s="83"/>
      <c r="AS268" s="83"/>
    </row>
    <row r="269" spans="10:45" ht="15.75"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I269" s="83"/>
      <c r="AJ269" s="83"/>
      <c r="AK269" s="83"/>
      <c r="AL269" s="83"/>
      <c r="AM269" s="83"/>
      <c r="AN269" s="83"/>
      <c r="AO269" s="83"/>
      <c r="AP269" s="83"/>
      <c r="AQ269" s="83"/>
      <c r="AR269" s="83"/>
      <c r="AS269" s="83"/>
    </row>
    <row r="270" spans="10:45" ht="15.75"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I270" s="83"/>
      <c r="AJ270" s="83"/>
      <c r="AK270" s="83"/>
      <c r="AL270" s="83"/>
      <c r="AM270" s="83"/>
      <c r="AN270" s="83"/>
      <c r="AO270" s="83"/>
      <c r="AP270" s="83"/>
      <c r="AQ270" s="83"/>
      <c r="AR270" s="83"/>
      <c r="AS270" s="83"/>
    </row>
    <row r="271" spans="10:45" ht="15.75"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  <c r="AE271" s="83"/>
      <c r="AF271" s="83"/>
      <c r="AG271" s="83"/>
      <c r="AH271" s="83"/>
      <c r="AI271" s="83"/>
      <c r="AJ271" s="83"/>
      <c r="AK271" s="83"/>
      <c r="AL271" s="83"/>
      <c r="AM271" s="83"/>
      <c r="AN271" s="83"/>
      <c r="AO271" s="83"/>
      <c r="AP271" s="83"/>
      <c r="AQ271" s="83"/>
      <c r="AR271" s="83"/>
      <c r="AS271" s="83"/>
    </row>
    <row r="272" spans="10:45" ht="15.75"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  <c r="AE272" s="83"/>
      <c r="AF272" s="83"/>
      <c r="AG272" s="83"/>
      <c r="AH272" s="83"/>
      <c r="AI272" s="83"/>
      <c r="AJ272" s="83"/>
      <c r="AK272" s="83"/>
      <c r="AL272" s="83"/>
      <c r="AM272" s="83"/>
      <c r="AN272" s="83"/>
      <c r="AO272" s="83"/>
      <c r="AP272" s="83"/>
      <c r="AQ272" s="83"/>
      <c r="AR272" s="83"/>
      <c r="AS272" s="83"/>
    </row>
    <row r="273" spans="10:45" ht="15.75"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  <c r="AE273" s="83"/>
      <c r="AF273" s="83"/>
      <c r="AG273" s="83"/>
      <c r="AH273" s="83"/>
      <c r="AI273" s="83"/>
      <c r="AJ273" s="83"/>
      <c r="AK273" s="83"/>
      <c r="AL273" s="83"/>
      <c r="AM273" s="83"/>
      <c r="AN273" s="83"/>
      <c r="AO273" s="83"/>
      <c r="AP273" s="83"/>
      <c r="AQ273" s="83"/>
      <c r="AR273" s="83"/>
      <c r="AS273" s="83"/>
    </row>
  </sheetData>
  <printOptions/>
  <pageMargins left="1" right="0.5" top="1.75" bottom="0" header="0.25" footer="0.5"/>
  <pageSetup horizontalDpi="600" verticalDpi="600" orientation="portrait" paperSize="9" scale="75" r:id="rId1"/>
  <headerFooter alignWithMargins="0">
    <oddFooter>&amp;R&amp;"Times New Roman,Regular"&amp;10HLPB/1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P268"/>
  <sheetViews>
    <sheetView zoomScale="75" zoomScaleNormal="75" workbookViewId="0" topLeftCell="A1">
      <selection activeCell="D13" sqref="D13"/>
    </sheetView>
  </sheetViews>
  <sheetFormatPr defaultColWidth="9.00390625" defaultRowHeight="12.75"/>
  <cols>
    <col min="2" max="2" width="4.25390625" style="0" hidden="1" customWidth="1"/>
    <col min="3" max="3" width="4.75390625" style="0" customWidth="1"/>
    <col min="4" max="4" width="24.125" style="0" customWidth="1"/>
    <col min="6" max="6" width="13.125" style="0" customWidth="1"/>
    <col min="7" max="7" width="7.625" style="0" customWidth="1"/>
    <col min="8" max="8" width="13.625" style="0" customWidth="1"/>
    <col min="9" max="9" width="5.125" style="0" hidden="1" customWidth="1"/>
    <col min="10" max="10" width="3.875" style="0" customWidth="1"/>
  </cols>
  <sheetData>
    <row r="1" spans="1:10" ht="12.75">
      <c r="A1" s="16"/>
      <c r="B1" s="16"/>
      <c r="C1" s="16"/>
      <c r="D1" s="16"/>
      <c r="E1" s="16"/>
      <c r="F1" s="16"/>
      <c r="G1" s="16"/>
      <c r="H1" s="16"/>
      <c r="I1" s="16"/>
      <c r="J1" s="16"/>
    </row>
    <row r="2" spans="1:10" ht="12.75">
      <c r="A2" s="16"/>
      <c r="B2" s="17" t="s">
        <v>24</v>
      </c>
      <c r="C2" s="18"/>
      <c r="D2" s="18"/>
      <c r="E2" s="18"/>
      <c r="F2" s="18"/>
      <c r="G2" s="18"/>
      <c r="H2" s="19"/>
      <c r="I2" s="19"/>
      <c r="J2" s="16"/>
    </row>
    <row r="3" spans="1:10" ht="12.75">
      <c r="A3" s="16"/>
      <c r="B3" s="20"/>
      <c r="C3" s="18"/>
      <c r="D3" s="18"/>
      <c r="E3" s="18"/>
      <c r="F3" s="18"/>
      <c r="G3" s="18"/>
      <c r="H3" s="19"/>
      <c r="I3" s="19"/>
      <c r="J3" s="16"/>
    </row>
    <row r="4" spans="1:10" ht="4.5" customHeight="1">
      <c r="A4" s="16"/>
      <c r="B4" s="20"/>
      <c r="C4" s="18"/>
      <c r="D4" s="18"/>
      <c r="E4" s="18"/>
      <c r="F4" s="18"/>
      <c r="G4" s="18"/>
      <c r="H4" s="19"/>
      <c r="I4" s="19"/>
      <c r="J4" s="16"/>
    </row>
    <row r="5" spans="1:10" ht="12.75">
      <c r="A5" s="16"/>
      <c r="B5" s="20"/>
      <c r="C5" s="18"/>
      <c r="D5" s="18"/>
      <c r="E5" s="18"/>
      <c r="F5" s="18"/>
      <c r="G5" s="18"/>
      <c r="H5" s="19"/>
      <c r="I5" s="19"/>
      <c r="J5" s="16"/>
    </row>
    <row r="6" spans="1:10" ht="12.75">
      <c r="A6" s="16"/>
      <c r="B6" s="20"/>
      <c r="C6" s="18"/>
      <c r="D6" s="18"/>
      <c r="E6" s="18"/>
      <c r="F6" s="18"/>
      <c r="G6" s="18"/>
      <c r="H6" s="19"/>
      <c r="I6" s="19"/>
      <c r="J6" s="16"/>
    </row>
    <row r="7" spans="1:10" ht="14.25">
      <c r="A7" s="16"/>
      <c r="B7" s="20"/>
      <c r="C7" s="137" t="s">
        <v>24</v>
      </c>
      <c r="D7" s="18"/>
      <c r="E7" s="18"/>
      <c r="F7" s="18"/>
      <c r="G7" s="18"/>
      <c r="H7" s="19"/>
      <c r="I7" s="19"/>
      <c r="J7" s="16"/>
    </row>
    <row r="8" spans="1:10" ht="12.75">
      <c r="A8" s="16"/>
      <c r="B8" s="20"/>
      <c r="C8" s="18"/>
      <c r="D8" s="18"/>
      <c r="E8" s="18"/>
      <c r="F8" s="18"/>
      <c r="G8" s="18"/>
      <c r="H8" s="19"/>
      <c r="I8" s="19"/>
      <c r="J8" s="16"/>
    </row>
    <row r="9" spans="1:10" ht="15">
      <c r="A9" s="16"/>
      <c r="C9" s="21" t="s">
        <v>25</v>
      </c>
      <c r="D9" s="22"/>
      <c r="E9" s="22"/>
      <c r="F9" s="22"/>
      <c r="G9" s="22"/>
      <c r="H9" s="22"/>
      <c r="I9" s="22"/>
      <c r="J9" s="16"/>
    </row>
    <row r="10" spans="1:10" ht="15">
      <c r="A10" s="16"/>
      <c r="B10" s="16"/>
      <c r="C10" s="22"/>
      <c r="D10" s="22"/>
      <c r="E10" s="22"/>
      <c r="F10" s="23"/>
      <c r="G10" s="23"/>
      <c r="H10" s="23"/>
      <c r="I10" s="23"/>
      <c r="J10" s="16"/>
    </row>
    <row r="11" spans="1:10" ht="15">
      <c r="A11" s="16"/>
      <c r="B11" s="16"/>
      <c r="C11" s="22"/>
      <c r="D11" s="22"/>
      <c r="E11" s="22"/>
      <c r="F11" s="24" t="s">
        <v>26</v>
      </c>
      <c r="G11" s="23"/>
      <c r="H11" s="24" t="s">
        <v>27</v>
      </c>
      <c r="I11" s="23"/>
      <c r="J11" s="16"/>
    </row>
    <row r="12" spans="1:10" ht="15">
      <c r="A12" s="16"/>
      <c r="B12" s="16"/>
      <c r="C12" s="22"/>
      <c r="D12" s="22"/>
      <c r="E12" s="22"/>
      <c r="F12" s="24" t="s">
        <v>28</v>
      </c>
      <c r="G12" s="23"/>
      <c r="H12" s="24" t="s">
        <v>29</v>
      </c>
      <c r="I12" s="23"/>
      <c r="J12" s="16"/>
    </row>
    <row r="13" spans="1:10" ht="15">
      <c r="A13" s="16"/>
      <c r="B13" s="16"/>
      <c r="C13" s="22"/>
      <c r="D13" s="22"/>
      <c r="E13" s="22" t="s">
        <v>30</v>
      </c>
      <c r="F13" s="25" t="s">
        <v>31</v>
      </c>
      <c r="G13" s="26"/>
      <c r="H13" s="25" t="s">
        <v>32</v>
      </c>
      <c r="I13" s="26"/>
      <c r="J13" s="16"/>
    </row>
    <row r="14" spans="1:10" ht="15">
      <c r="A14" s="16"/>
      <c r="B14" s="27"/>
      <c r="C14" s="22"/>
      <c r="D14" s="22"/>
      <c r="E14" s="22"/>
      <c r="F14" s="24" t="s">
        <v>12</v>
      </c>
      <c r="G14" s="23"/>
      <c r="H14" s="24" t="s">
        <v>12</v>
      </c>
      <c r="I14" s="23"/>
      <c r="J14" s="16"/>
    </row>
    <row r="15" spans="1:10" ht="8.25" customHeight="1">
      <c r="A15" s="16"/>
      <c r="B15" s="27"/>
      <c r="C15" s="22"/>
      <c r="D15" s="22"/>
      <c r="E15" s="22"/>
      <c r="F15" s="22"/>
      <c r="G15" s="22"/>
      <c r="H15" s="22"/>
      <c r="I15" s="22"/>
      <c r="J15" s="16"/>
    </row>
    <row r="16" spans="1:10" ht="14.25" customHeight="1">
      <c r="A16" s="16"/>
      <c r="B16" s="27">
        <v>1</v>
      </c>
      <c r="C16" s="22" t="s">
        <v>33</v>
      </c>
      <c r="D16" s="22"/>
      <c r="E16" s="22"/>
      <c r="F16" s="28">
        <f>'[1]BS-3-03'!AQ6</f>
        <v>199056.891</v>
      </c>
      <c r="G16" s="29"/>
      <c r="H16" s="29">
        <v>201776</v>
      </c>
      <c r="I16" s="29"/>
      <c r="J16" s="16"/>
    </row>
    <row r="17" spans="1:10" ht="14.25" customHeight="1">
      <c r="A17" s="16"/>
      <c r="B17" s="27">
        <v>2</v>
      </c>
      <c r="C17" s="22" t="s">
        <v>34</v>
      </c>
      <c r="D17" s="22"/>
      <c r="E17" s="22"/>
      <c r="F17" s="28">
        <f>'[1]BS-3-03'!AQ7</f>
        <v>255030</v>
      </c>
      <c r="G17" s="29"/>
      <c r="H17" s="29">
        <v>257847</v>
      </c>
      <c r="I17" s="29"/>
      <c r="J17" s="16"/>
    </row>
    <row r="18" spans="1:10" ht="14.25" customHeight="1">
      <c r="A18" s="16"/>
      <c r="B18" s="27">
        <v>3</v>
      </c>
      <c r="C18" s="30" t="s">
        <v>35</v>
      </c>
      <c r="D18" s="22"/>
      <c r="E18" s="22"/>
      <c r="F18" s="31">
        <f>'[1]BS-3-03'!AQ8</f>
        <v>203257.202</v>
      </c>
      <c r="G18" s="32"/>
      <c r="H18" s="29">
        <v>202676</v>
      </c>
      <c r="I18" s="29"/>
      <c r="J18" s="16"/>
    </row>
    <row r="19" spans="1:10" ht="14.25" customHeight="1">
      <c r="A19" s="16"/>
      <c r="B19" s="27">
        <v>4</v>
      </c>
      <c r="C19" s="30" t="s">
        <v>36</v>
      </c>
      <c r="D19" s="22"/>
      <c r="E19" s="22"/>
      <c r="F19" s="28">
        <f>'[1]BS-3-03'!AQ11</f>
        <v>1229.95</v>
      </c>
      <c r="G19" s="29"/>
      <c r="H19" s="29">
        <v>1212</v>
      </c>
      <c r="I19" s="29"/>
      <c r="J19" s="16"/>
    </row>
    <row r="20" spans="1:10" ht="14.25" customHeight="1">
      <c r="A20" s="16"/>
      <c r="B20" s="27">
        <v>5</v>
      </c>
      <c r="C20" s="30" t="s">
        <v>37</v>
      </c>
      <c r="D20" s="22"/>
      <c r="E20" s="22"/>
      <c r="F20" s="28">
        <f>'[1]BS-3-03'!AQ13</f>
        <v>379564.63</v>
      </c>
      <c r="G20" s="29"/>
      <c r="H20" s="29">
        <v>365446</v>
      </c>
      <c r="I20" s="29"/>
      <c r="J20" s="16"/>
    </row>
    <row r="21" spans="1:10" ht="14.25" customHeight="1">
      <c r="A21" s="16"/>
      <c r="B21" s="27">
        <v>6</v>
      </c>
      <c r="C21" s="33" t="s">
        <v>38</v>
      </c>
      <c r="D21" s="22"/>
      <c r="E21" s="22"/>
      <c r="F21" s="28">
        <f>'[1]BS-3-03'!AQ12</f>
        <v>0</v>
      </c>
      <c r="G21" s="29"/>
      <c r="H21" s="29">
        <v>34733</v>
      </c>
      <c r="I21" s="29"/>
      <c r="J21" s="16"/>
    </row>
    <row r="22" spans="1:10" ht="6" customHeight="1">
      <c r="A22" s="16"/>
      <c r="B22" s="27"/>
      <c r="C22" s="33"/>
      <c r="D22" s="22"/>
      <c r="E22" s="22"/>
      <c r="F22" s="28"/>
      <c r="G22" s="29"/>
      <c r="H22" s="29"/>
      <c r="I22" s="29"/>
      <c r="J22" s="16"/>
    </row>
    <row r="23" spans="1:14" ht="12.75" customHeight="1">
      <c r="A23" s="16"/>
      <c r="B23" s="27">
        <v>7</v>
      </c>
      <c r="C23" s="22" t="s">
        <v>39</v>
      </c>
      <c r="D23" s="22"/>
      <c r="E23" s="22"/>
      <c r="F23" s="22"/>
      <c r="G23" s="22"/>
      <c r="H23" s="16"/>
      <c r="I23" s="16"/>
      <c r="J23" s="16"/>
      <c r="K23" s="16"/>
      <c r="L23" s="16"/>
      <c r="M23" s="16"/>
      <c r="N23" s="16"/>
    </row>
    <row r="24" spans="1:10" ht="14.25" customHeight="1">
      <c r="A24" s="16"/>
      <c r="B24" s="27"/>
      <c r="C24" s="34"/>
      <c r="D24" s="35" t="s">
        <v>40</v>
      </c>
      <c r="E24" s="22"/>
      <c r="F24" s="36">
        <f>'[1]BS-3-03'!AQ15</f>
        <v>113569</v>
      </c>
      <c r="G24" s="36"/>
      <c r="H24" s="36">
        <v>120693</v>
      </c>
      <c r="I24" s="36"/>
      <c r="J24" s="16"/>
    </row>
    <row r="25" spans="1:10" ht="14.25" customHeight="1">
      <c r="A25" s="16"/>
      <c r="B25" s="27"/>
      <c r="C25" s="34"/>
      <c r="D25" s="37" t="s">
        <v>41</v>
      </c>
      <c r="E25" s="22"/>
      <c r="F25" s="36">
        <f>'[1]BS-3-03'!AQ19</f>
        <v>143</v>
      </c>
      <c r="G25" s="36"/>
      <c r="H25" s="36">
        <v>1449</v>
      </c>
      <c r="I25" s="36"/>
      <c r="J25" s="16"/>
    </row>
    <row r="26" spans="1:10" ht="14.25" customHeight="1">
      <c r="A26" s="16"/>
      <c r="B26" s="27"/>
      <c r="C26" s="34"/>
      <c r="D26" s="38" t="s">
        <v>42</v>
      </c>
      <c r="E26" s="22"/>
      <c r="F26" s="39">
        <f>'[1]BS-3-03'!AQ17+'[1]BS-3-03'!AQ16</f>
        <v>8438.72</v>
      </c>
      <c r="G26" s="39"/>
      <c r="H26" s="39">
        <v>12943</v>
      </c>
      <c r="I26" s="39"/>
      <c r="J26" s="16"/>
    </row>
    <row r="27" spans="1:10" ht="14.25" customHeight="1">
      <c r="A27" s="16"/>
      <c r="B27" s="27"/>
      <c r="C27" s="34"/>
      <c r="D27" s="40" t="s">
        <v>43</v>
      </c>
      <c r="E27" s="22"/>
      <c r="F27" s="36">
        <f>'[1]BS-3-03'!AQ18</f>
        <v>7958.004</v>
      </c>
      <c r="G27" s="36"/>
      <c r="H27" s="36">
        <v>11388</v>
      </c>
      <c r="I27" s="36"/>
      <c r="J27" s="16"/>
    </row>
    <row r="28" spans="1:10" ht="14.25" customHeight="1">
      <c r="A28" s="16"/>
      <c r="B28" s="27"/>
      <c r="C28" s="34"/>
      <c r="D28" s="41" t="s">
        <v>44</v>
      </c>
      <c r="E28" s="22"/>
      <c r="F28" s="36">
        <f>'[1]BS-3-03'!AQ20+'[1]BS-3-03'!AQ22+'[1]BS-3-03'!AQ24+'[1]BS-3-03'!AQ25-1</f>
        <v>102973.6</v>
      </c>
      <c r="G28" s="36"/>
      <c r="H28" s="36">
        <v>156017</v>
      </c>
      <c r="I28" s="36"/>
      <c r="J28" s="16"/>
    </row>
    <row r="29" spans="1:10" ht="14.25" customHeight="1">
      <c r="A29" s="16"/>
      <c r="B29" s="27"/>
      <c r="C29" s="34"/>
      <c r="D29" s="42" t="s">
        <v>45</v>
      </c>
      <c r="E29" s="22"/>
      <c r="F29" s="36">
        <f>-'[1]BS-3-03'!AQ41</f>
        <v>7551</v>
      </c>
      <c r="G29" s="36"/>
      <c r="H29" s="36">
        <v>6655</v>
      </c>
      <c r="I29" s="36"/>
      <c r="J29" s="16"/>
    </row>
    <row r="30" spans="1:10" ht="14.25" customHeight="1">
      <c r="A30" s="16"/>
      <c r="B30" s="27"/>
      <c r="C30" s="34"/>
      <c r="D30" s="42" t="s">
        <v>46</v>
      </c>
      <c r="E30" s="22"/>
      <c r="F30" s="36">
        <f>'[1]BS-3-03'!AQ27+'[1]BS-3-03'!AQ26</f>
        <v>8090</v>
      </c>
      <c r="G30" s="36"/>
      <c r="H30" s="36">
        <v>23233</v>
      </c>
      <c r="I30" s="36"/>
      <c r="J30" s="16"/>
    </row>
    <row r="31" spans="1:10" ht="16.5" customHeight="1">
      <c r="A31" s="16"/>
      <c r="B31" s="27"/>
      <c r="C31" s="34"/>
      <c r="D31" s="43"/>
      <c r="E31" s="22"/>
      <c r="F31" s="44">
        <f>SUM(F24:F30)+1</f>
        <v>248724.32400000002</v>
      </c>
      <c r="G31" s="44"/>
      <c r="H31" s="44">
        <f>SUM(H24:H30)</f>
        <v>332378</v>
      </c>
      <c r="I31" s="32"/>
      <c r="J31" s="16"/>
    </row>
    <row r="32" spans="1:10" ht="12.75" customHeight="1">
      <c r="A32" s="16"/>
      <c r="B32" s="27">
        <v>8</v>
      </c>
      <c r="C32" s="22" t="s">
        <v>47</v>
      </c>
      <c r="D32" s="22"/>
      <c r="E32" s="22"/>
      <c r="F32" s="22"/>
      <c r="G32" s="22"/>
      <c r="H32" s="22"/>
      <c r="I32" s="22"/>
      <c r="J32" s="16"/>
    </row>
    <row r="33" spans="1:10" ht="14.25" customHeight="1">
      <c r="A33" s="16"/>
      <c r="B33" s="27"/>
      <c r="C33" s="22"/>
      <c r="D33" s="41" t="s">
        <v>48</v>
      </c>
      <c r="E33" s="22"/>
      <c r="F33" s="36">
        <f>'[1]BS-3-03'!AQ31+'[1]BS-3-03'!AQ34+'[1]BS-3-03'!AQ35+'[1]BS-3-03'!AQ37+'[1]BS-3-03'!AQ38+1</f>
        <v>50381</v>
      </c>
      <c r="G33" s="36"/>
      <c r="H33" s="36">
        <v>90521</v>
      </c>
      <c r="I33" s="36"/>
      <c r="J33" s="16"/>
    </row>
    <row r="34" spans="1:10" ht="14.25" customHeight="1">
      <c r="A34" s="16"/>
      <c r="B34" s="27"/>
      <c r="C34" s="22"/>
      <c r="D34" s="42" t="s">
        <v>49</v>
      </c>
      <c r="E34" s="22"/>
      <c r="F34" s="36">
        <f>'[1]BS-3-03'!AQ32</f>
        <v>1489</v>
      </c>
      <c r="G34" s="36"/>
      <c r="H34" s="36">
        <v>14921</v>
      </c>
      <c r="I34" s="36"/>
      <c r="J34" s="16"/>
    </row>
    <row r="35" spans="1:10" ht="14.25" customHeight="1">
      <c r="A35" s="16"/>
      <c r="B35" s="27"/>
      <c r="C35" s="22"/>
      <c r="D35" s="38" t="s">
        <v>50</v>
      </c>
      <c r="E35" s="22"/>
      <c r="F35" s="36">
        <f>'[1]BS-3-03'!AQ39+'[1]BS-3-03'!AQ40</f>
        <v>390799</v>
      </c>
      <c r="G35" s="36"/>
      <c r="H35" s="36">
        <v>153202</v>
      </c>
      <c r="I35" s="36"/>
      <c r="J35" s="16"/>
    </row>
    <row r="36" spans="1:10" ht="16.5" customHeight="1">
      <c r="A36" s="16"/>
      <c r="B36" s="27"/>
      <c r="C36" s="22"/>
      <c r="D36" s="45"/>
      <c r="E36" s="22"/>
      <c r="F36" s="44">
        <f>SUM(F33:F35)</f>
        <v>442669</v>
      </c>
      <c r="G36" s="44"/>
      <c r="H36" s="44">
        <f>SUM(H33:H35)</f>
        <v>258644</v>
      </c>
      <c r="I36" s="32"/>
      <c r="J36" s="16"/>
    </row>
    <row r="37" spans="1:10" ht="14.25" customHeight="1">
      <c r="A37" s="16"/>
      <c r="B37" s="27">
        <v>9</v>
      </c>
      <c r="C37" s="30" t="s">
        <v>51</v>
      </c>
      <c r="D37" s="22"/>
      <c r="E37" s="22"/>
      <c r="F37" s="32">
        <f>+F31-F36</f>
        <v>-193944.67599999998</v>
      </c>
      <c r="G37" s="32"/>
      <c r="H37" s="32">
        <f>+H31-H36</f>
        <v>73734</v>
      </c>
      <c r="I37" s="32"/>
      <c r="J37" s="16"/>
    </row>
    <row r="38" spans="1:10" ht="3.75" customHeight="1">
      <c r="A38" s="16"/>
      <c r="B38" s="27"/>
      <c r="C38" s="30"/>
      <c r="D38" s="22"/>
      <c r="E38" s="22"/>
      <c r="F38" s="32"/>
      <c r="G38" s="32"/>
      <c r="H38" s="32"/>
      <c r="I38" s="32"/>
      <c r="J38" s="16"/>
    </row>
    <row r="39" spans="1:10" ht="16.5" customHeight="1" thickBot="1">
      <c r="A39" s="16"/>
      <c r="B39" s="27"/>
      <c r="C39" s="46"/>
      <c r="D39" s="22"/>
      <c r="E39" s="22"/>
      <c r="F39" s="47">
        <f>F37+F16+F17+F18+F19+F20+F21</f>
        <v>844193.997</v>
      </c>
      <c r="G39" s="47"/>
      <c r="H39" s="47">
        <f>H37+H16+H17+H18+H19+H20+H21</f>
        <v>1137424</v>
      </c>
      <c r="I39" s="32"/>
      <c r="J39" s="16"/>
    </row>
    <row r="40" spans="1:10" ht="7.5" customHeight="1" thickTop="1">
      <c r="A40" s="16"/>
      <c r="B40" s="27">
        <v>10</v>
      </c>
      <c r="C40" s="48"/>
      <c r="D40" s="22"/>
      <c r="E40" s="22"/>
      <c r="F40" s="22"/>
      <c r="G40" s="22"/>
      <c r="H40" s="22"/>
      <c r="I40" s="22"/>
      <c r="J40" s="16"/>
    </row>
    <row r="41" spans="1:10" ht="14.25" customHeight="1">
      <c r="A41" s="16"/>
      <c r="B41" s="27"/>
      <c r="C41" s="22" t="s">
        <v>52</v>
      </c>
      <c r="D41" s="22"/>
      <c r="E41" s="22"/>
      <c r="F41" s="39">
        <f>'[1]BS-3-03'!AQ47</f>
        <v>350228.632</v>
      </c>
      <c r="G41" s="39"/>
      <c r="H41" s="39">
        <f>'[1]BS-3-03'!AS47</f>
        <v>350229</v>
      </c>
      <c r="I41" s="39"/>
      <c r="J41" s="16"/>
    </row>
    <row r="42" spans="1:10" ht="14.25" customHeight="1">
      <c r="A42" s="16"/>
      <c r="B42" s="27"/>
      <c r="C42" s="22" t="s">
        <v>53</v>
      </c>
      <c r="D42" s="22"/>
      <c r="E42" s="22"/>
      <c r="F42" s="49">
        <f>'[1]BS-3-03'!AQ48+'[1]BS-3-03'!AQ51+'[1]BS-3-03'!AQ54+'[1]BS-3-03'!AQ59-1</f>
        <v>358582.07899999997</v>
      </c>
      <c r="G42" s="49"/>
      <c r="H42" s="49">
        <f>'[1]BS-3-03'!AS48+'[1]BS-3-03'!AS51+'[1]BS-3-03'!AS58+'[1]BS-3-03'!AS59</f>
        <v>362731</v>
      </c>
      <c r="I42" s="39"/>
      <c r="J42" s="16"/>
    </row>
    <row r="43" spans="1:10" ht="3.75" customHeight="1">
      <c r="A43" s="16"/>
      <c r="B43" s="27"/>
      <c r="C43" s="22"/>
      <c r="D43" s="22"/>
      <c r="E43" s="22"/>
      <c r="F43" s="39"/>
      <c r="G43" s="39"/>
      <c r="H43" s="39"/>
      <c r="I43" s="39"/>
      <c r="J43" s="16"/>
    </row>
    <row r="44" spans="1:10" ht="14.25" customHeight="1">
      <c r="A44" s="16"/>
      <c r="B44" s="27"/>
      <c r="C44" s="22" t="s">
        <v>54</v>
      </c>
      <c r="D44" s="43"/>
      <c r="E44" s="22"/>
      <c r="F44" s="32">
        <f>SUM(F41:F42)</f>
        <v>708810.7109999999</v>
      </c>
      <c r="G44" s="32"/>
      <c r="H44" s="32">
        <f>SUM(H41:H42)</f>
        <v>712960</v>
      </c>
      <c r="I44" s="32"/>
      <c r="J44" s="16"/>
    </row>
    <row r="45" spans="1:10" ht="14.25" customHeight="1">
      <c r="A45" s="16"/>
      <c r="B45" s="27">
        <v>11</v>
      </c>
      <c r="C45" s="22" t="s">
        <v>55</v>
      </c>
      <c r="D45" s="22"/>
      <c r="E45" s="22" t="s">
        <v>30</v>
      </c>
      <c r="F45" s="29">
        <f>'[1]BS-3-03'!AQ61</f>
        <v>54186.893</v>
      </c>
      <c r="G45" s="29"/>
      <c r="H45" s="29">
        <v>55571</v>
      </c>
      <c r="I45" s="29"/>
      <c r="J45" s="16"/>
    </row>
    <row r="46" spans="1:10" ht="14.25" customHeight="1">
      <c r="A46" s="16"/>
      <c r="B46" s="27"/>
      <c r="C46" s="22" t="s">
        <v>56</v>
      </c>
      <c r="D46" s="22"/>
      <c r="E46" s="22"/>
      <c r="F46" s="29"/>
      <c r="G46" s="29"/>
      <c r="H46" s="29"/>
      <c r="I46" s="29"/>
      <c r="J46" s="16"/>
    </row>
    <row r="47" spans="1:10" ht="14.25" customHeight="1">
      <c r="A47" s="16"/>
      <c r="B47" s="27">
        <v>13</v>
      </c>
      <c r="C47" s="50"/>
      <c r="D47" s="22" t="s">
        <v>57</v>
      </c>
      <c r="E47" s="22"/>
      <c r="F47" s="36">
        <f>'[1]BS-3-03'!AQ64</f>
        <v>67500</v>
      </c>
      <c r="G47" s="29"/>
      <c r="H47" s="36">
        <v>354500</v>
      </c>
      <c r="I47" s="29"/>
      <c r="J47" s="16"/>
    </row>
    <row r="48" spans="1:10" ht="14.25" customHeight="1">
      <c r="A48" s="16"/>
      <c r="B48" s="27">
        <v>14</v>
      </c>
      <c r="C48" s="50"/>
      <c r="D48" s="22" t="s">
        <v>58</v>
      </c>
      <c r="E48" s="22"/>
      <c r="F48" s="39">
        <f>'[1]BS-3-03'!AQ66+'[1]BS-3-03'!AQ65</f>
        <v>13695.869999999999</v>
      </c>
      <c r="G48" s="32"/>
      <c r="H48" s="39">
        <f>1361+13032</f>
        <v>14393</v>
      </c>
      <c r="I48" s="32"/>
      <c r="J48" s="16"/>
    </row>
    <row r="49" spans="1:10" ht="3.75" customHeight="1">
      <c r="A49" s="16"/>
      <c r="B49" s="27"/>
      <c r="C49" s="48"/>
      <c r="D49" s="22"/>
      <c r="E49" s="22"/>
      <c r="F49" s="32"/>
      <c r="G49" s="32"/>
      <c r="H49" s="32"/>
      <c r="I49" s="32"/>
      <c r="J49" s="16"/>
    </row>
    <row r="50" spans="1:10" ht="16.5" customHeight="1" thickBot="1">
      <c r="A50" s="16"/>
      <c r="B50" s="27"/>
      <c r="C50" s="48"/>
      <c r="D50" s="22"/>
      <c r="E50" s="22"/>
      <c r="F50" s="47">
        <f>SUM(F44:F49)+1</f>
        <v>844194.4739999999</v>
      </c>
      <c r="G50" s="47"/>
      <c r="H50" s="47">
        <f>SUM(H44:H49)</f>
        <v>1137424</v>
      </c>
      <c r="I50" s="32"/>
      <c r="J50" s="16"/>
    </row>
    <row r="51" spans="1:10" ht="8.25" customHeight="1" thickTop="1">
      <c r="A51" s="16"/>
      <c r="B51" s="27"/>
      <c r="C51" s="48"/>
      <c r="D51" s="22"/>
      <c r="E51" s="22"/>
      <c r="F51" s="39"/>
      <c r="G51" s="39"/>
      <c r="H51" s="39"/>
      <c r="I51" s="32"/>
      <c r="J51" s="16"/>
    </row>
    <row r="52" spans="1:10" ht="14.25" customHeight="1">
      <c r="A52" s="16"/>
      <c r="B52" s="27">
        <v>15</v>
      </c>
      <c r="C52" s="30" t="s">
        <v>59</v>
      </c>
      <c r="D52" s="22"/>
      <c r="E52" s="22"/>
      <c r="F52" s="51">
        <f>+F44/700458.418</f>
        <v>1.01192403829459</v>
      </c>
      <c r="G52" s="32"/>
      <c r="H52" s="51">
        <f>+H44/700458.418</f>
        <v>1.0178477146947502</v>
      </c>
      <c r="I52" s="32"/>
      <c r="J52" s="16"/>
    </row>
    <row r="53" spans="1:10" ht="3" customHeight="1">
      <c r="A53" s="16"/>
      <c r="B53" s="16"/>
      <c r="C53" s="22"/>
      <c r="D53" s="22"/>
      <c r="E53" s="22"/>
      <c r="F53" s="52"/>
      <c r="G53" s="32"/>
      <c r="H53" s="22"/>
      <c r="I53" s="22"/>
      <c r="J53" s="16"/>
    </row>
    <row r="54" spans="1:10" ht="12.75">
      <c r="A54" s="16"/>
      <c r="B54" s="16"/>
      <c r="C54" s="16"/>
      <c r="D54" s="16"/>
      <c r="E54" s="16"/>
      <c r="F54" s="53"/>
      <c r="G54" s="53"/>
      <c r="H54" s="53"/>
      <c r="I54" s="53"/>
      <c r="J54" s="16"/>
    </row>
    <row r="55" spans="1:10" ht="12.75">
      <c r="A55" s="16"/>
      <c r="B55" s="16"/>
      <c r="C55" s="16"/>
      <c r="D55" s="16"/>
      <c r="E55" s="16"/>
      <c r="F55" s="53"/>
      <c r="G55" s="53"/>
      <c r="H55" s="53"/>
      <c r="I55" s="53"/>
      <c r="J55" s="16"/>
    </row>
    <row r="56" spans="1:10" ht="12.7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ht="12.7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12.7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ht="12.75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ht="12.75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ht="12.7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ht="12.75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ht="12.7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ht="12.7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ht="12.7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ht="12.7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ht="12.7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ht="12.75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ht="12.75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ht="12.75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ht="12.75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ht="12.7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ht="12.7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ht="12.7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ht="12.7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ht="12.7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ht="12.7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ht="12.7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ht="12.7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ht="12.7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ht="12.7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ht="12.7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ht="12.7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ht="12.7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2.7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ht="12.7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ht="12.7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ht="12.7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ht="12.7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ht="12.7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ht="12.7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ht="12.7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ht="12.7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ht="12.7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ht="12.7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ht="12.7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ht="12.7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ht="12.75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ht="12.75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3" spans="10:42" ht="15.75"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</row>
    <row r="154" spans="10:42" ht="15.75"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</row>
    <row r="155" spans="10:42" ht="15.75"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</row>
    <row r="156" spans="10:42" ht="15.75"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</row>
    <row r="157" spans="10:42" ht="15.75"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</row>
    <row r="158" spans="10:42" ht="15.75"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</row>
    <row r="159" spans="10:42" ht="15.75"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</row>
    <row r="160" spans="10:42" ht="15.75"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</row>
    <row r="161" spans="10:42" ht="15.75"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</row>
    <row r="162" spans="10:42" ht="15.75"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</row>
    <row r="163" spans="10:42" ht="15.75"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</row>
    <row r="164" spans="10:42" ht="15.75"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</row>
    <row r="165" spans="10:42" ht="15.75"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</row>
    <row r="166" spans="10:42" ht="15.75"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</row>
    <row r="167" spans="10:42" ht="15.75"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</row>
    <row r="168" spans="10:42" ht="15.75"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</row>
    <row r="169" spans="10:42" ht="15.75"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</row>
    <row r="170" spans="10:42" ht="15.75"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</row>
    <row r="171" ht="15.75">
      <c r="E171" s="10"/>
    </row>
    <row r="172" ht="15.75">
      <c r="E172" s="10"/>
    </row>
    <row r="173" ht="15.75">
      <c r="E173" s="10"/>
    </row>
    <row r="174" ht="15.75">
      <c r="E174" s="10"/>
    </row>
    <row r="175" ht="15.75">
      <c r="E175" s="10"/>
    </row>
    <row r="176" ht="15.75">
      <c r="E176" s="10"/>
    </row>
    <row r="177" ht="15.75">
      <c r="E177" s="10"/>
    </row>
    <row r="178" ht="15.75">
      <c r="E178" s="10"/>
    </row>
    <row r="179" ht="15.75">
      <c r="E179" s="10"/>
    </row>
    <row r="180" ht="15.75">
      <c r="E180" s="10"/>
    </row>
    <row r="181" ht="15.75">
      <c r="E181" s="10"/>
    </row>
    <row r="182" ht="15.75">
      <c r="E182" s="10"/>
    </row>
    <row r="183" ht="15.75">
      <c r="E183" s="10"/>
    </row>
    <row r="184" ht="15.75">
      <c r="E184" s="10"/>
    </row>
    <row r="185" ht="15.75">
      <c r="E185" s="10"/>
    </row>
    <row r="186" ht="15.75">
      <c r="E186" s="10"/>
    </row>
    <row r="187" ht="15.75">
      <c r="E187" s="10"/>
    </row>
    <row r="188" ht="15.75">
      <c r="E188" s="10"/>
    </row>
    <row r="189" ht="15.75">
      <c r="E189" s="10"/>
    </row>
    <row r="190" ht="15.75">
      <c r="E190" s="10"/>
    </row>
    <row r="191" ht="15.75">
      <c r="E191" s="10"/>
    </row>
    <row r="192" ht="15.75">
      <c r="E192" s="10"/>
    </row>
    <row r="193" ht="15.75">
      <c r="E193" s="10"/>
    </row>
    <row r="194" ht="15.75">
      <c r="E194" s="10"/>
    </row>
    <row r="195" ht="15.75">
      <c r="E195" s="10"/>
    </row>
    <row r="196" ht="15.75">
      <c r="E196" s="10"/>
    </row>
    <row r="197" ht="15.75">
      <c r="E197" s="10"/>
    </row>
    <row r="198" ht="15.75">
      <c r="E198" s="10"/>
    </row>
    <row r="199" ht="15.75">
      <c r="E199" s="10"/>
    </row>
    <row r="200" ht="15.75">
      <c r="E200" s="10"/>
    </row>
    <row r="201" ht="15.75">
      <c r="E201" s="10"/>
    </row>
    <row r="202" ht="15.75">
      <c r="E202" s="10"/>
    </row>
    <row r="203" ht="15.75">
      <c r="E203" s="10"/>
    </row>
    <row r="204" ht="15.75">
      <c r="E204" s="10"/>
    </row>
    <row r="205" ht="15.75">
      <c r="E205" s="10"/>
    </row>
    <row r="206" ht="15.75">
      <c r="E206" s="10"/>
    </row>
    <row r="207" ht="15.75">
      <c r="E207" s="10"/>
    </row>
    <row r="208" ht="15.75">
      <c r="E208" s="10"/>
    </row>
    <row r="209" ht="15.75">
      <c r="E209" s="10"/>
    </row>
    <row r="210" ht="15.75">
      <c r="E210" s="10"/>
    </row>
    <row r="211" ht="15.75">
      <c r="E211" s="10"/>
    </row>
    <row r="212" ht="15.75">
      <c r="E212" s="10"/>
    </row>
    <row r="213" ht="15.75">
      <c r="E213" s="10"/>
    </row>
    <row r="214" ht="15.75">
      <c r="E214" s="10"/>
    </row>
    <row r="215" ht="15.75">
      <c r="E215" s="10"/>
    </row>
    <row r="216" ht="15.75">
      <c r="E216" s="10"/>
    </row>
    <row r="217" ht="15.75">
      <c r="E217" s="10"/>
    </row>
    <row r="218" ht="15.75">
      <c r="E218" s="10"/>
    </row>
    <row r="219" ht="15.75">
      <c r="E219" s="10"/>
    </row>
    <row r="220" ht="15.75">
      <c r="E220" s="10"/>
    </row>
    <row r="221" ht="15.75">
      <c r="E221" s="10"/>
    </row>
    <row r="222" ht="15.75">
      <c r="E222" s="10"/>
    </row>
    <row r="223" ht="15.75">
      <c r="E223" s="10"/>
    </row>
    <row r="224" ht="15.75">
      <c r="E224" s="10"/>
    </row>
    <row r="225" ht="15.75">
      <c r="E225" s="10"/>
    </row>
    <row r="226" ht="15.75">
      <c r="E226" s="10"/>
    </row>
    <row r="227" ht="15.75">
      <c r="E227" s="10"/>
    </row>
    <row r="228" ht="15.75">
      <c r="E228" s="10"/>
    </row>
    <row r="229" ht="15.75">
      <c r="E229" s="10"/>
    </row>
    <row r="230" ht="15.75">
      <c r="E230" s="10"/>
    </row>
    <row r="231" ht="15.75">
      <c r="E231" s="10"/>
    </row>
    <row r="232" ht="15.75">
      <c r="E232" s="10"/>
    </row>
    <row r="233" ht="15.75">
      <c r="E233" s="10"/>
    </row>
    <row r="234" ht="15.75">
      <c r="E234" s="10"/>
    </row>
    <row r="235" ht="15.75">
      <c r="E235" s="10"/>
    </row>
    <row r="236" ht="15.75">
      <c r="E236" s="10"/>
    </row>
    <row r="237" ht="15.75">
      <c r="E237" s="10"/>
    </row>
    <row r="238" ht="15.75">
      <c r="E238" s="10"/>
    </row>
    <row r="239" ht="15.75">
      <c r="E239" s="10"/>
    </row>
    <row r="240" ht="15.75">
      <c r="E240" s="10"/>
    </row>
    <row r="241" ht="15.75">
      <c r="E241" s="10"/>
    </row>
    <row r="242" ht="15.75">
      <c r="E242" s="10"/>
    </row>
    <row r="243" ht="15.75">
      <c r="E243" s="10"/>
    </row>
    <row r="244" ht="15.75">
      <c r="E244" s="10"/>
    </row>
    <row r="245" ht="15.75">
      <c r="E245" s="10"/>
    </row>
    <row r="246" ht="15.75">
      <c r="E246" s="10"/>
    </row>
    <row r="247" ht="15.75">
      <c r="E247" s="10"/>
    </row>
    <row r="248" ht="15.75">
      <c r="E248" s="10"/>
    </row>
    <row r="249" ht="15.75">
      <c r="E249" s="10"/>
    </row>
    <row r="250" ht="15.75">
      <c r="E250" s="10"/>
    </row>
    <row r="251" ht="15.75">
      <c r="E251" s="10"/>
    </row>
    <row r="252" ht="15.75">
      <c r="E252" s="10"/>
    </row>
    <row r="253" ht="15.75">
      <c r="E253" s="10"/>
    </row>
    <row r="254" ht="15.75">
      <c r="E254" s="10"/>
    </row>
    <row r="255" ht="15.75">
      <c r="E255" s="10"/>
    </row>
    <row r="256" ht="15.75">
      <c r="E256" s="10"/>
    </row>
    <row r="257" ht="15.75">
      <c r="E257" s="10"/>
    </row>
    <row r="258" ht="15.75">
      <c r="E258" s="10"/>
    </row>
    <row r="259" ht="15.75">
      <c r="E259" s="10"/>
    </row>
    <row r="260" ht="15.75">
      <c r="E260" s="10"/>
    </row>
    <row r="261" ht="15.75">
      <c r="E261" s="10"/>
    </row>
    <row r="262" ht="15.75">
      <c r="E262" s="10"/>
    </row>
    <row r="263" ht="15.75">
      <c r="E263" s="10"/>
    </row>
    <row r="264" ht="15.75">
      <c r="E264" s="10"/>
    </row>
    <row r="265" ht="15.75">
      <c r="E265" s="10"/>
    </row>
    <row r="266" ht="15.75">
      <c r="E266" s="10"/>
    </row>
    <row r="267" ht="15.75">
      <c r="E267" s="10"/>
    </row>
    <row r="268" ht="15.75">
      <c r="E268" s="10"/>
    </row>
  </sheetData>
  <printOptions horizontalCentered="1" verticalCentered="1"/>
  <pageMargins left="1" right="0.5" top="0" bottom="0" header="0" footer="0.5"/>
  <pageSetup horizontalDpi="600" verticalDpi="600" orientation="portrait" paperSize="9" scale="95" r:id="rId1"/>
  <headerFooter alignWithMargins="0">
    <oddFooter>&amp;R&amp;"Times New Roman,Regular"&amp;8HLPB/2</oddFooter>
  </headerFooter>
  <rowBreaks count="1" manualBreakCount="1">
    <brk id="54" min="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47"/>
  <sheetViews>
    <sheetView tabSelected="1" zoomScale="90" zoomScaleNormal="90" workbookViewId="0" topLeftCell="A19">
      <selection activeCell="A39" sqref="A39"/>
    </sheetView>
  </sheetViews>
  <sheetFormatPr defaultColWidth="9.00390625" defaultRowHeight="12.75"/>
  <cols>
    <col min="1" max="1" width="4.125" style="55" customWidth="1"/>
    <col min="2" max="8" width="9.75390625" style="55" customWidth="1"/>
    <col min="9" max="9" width="16.00390625" style="55" customWidth="1"/>
    <col min="10" max="10" width="12.75390625" style="55" customWidth="1"/>
    <col min="11" max="11" width="7.875" style="55" customWidth="1"/>
    <col min="12" max="12" width="7.125" style="55" customWidth="1"/>
    <col min="13" max="16384" width="9.75390625" style="55" customWidth="1"/>
  </cols>
  <sheetData>
    <row r="1" ht="15.75">
      <c r="A1" s="136" t="s">
        <v>24</v>
      </c>
    </row>
    <row r="3" ht="17.25">
      <c r="A3" s="54" t="s">
        <v>61</v>
      </c>
    </row>
    <row r="4" spans="1:7" ht="17.25">
      <c r="A4" s="138" t="s">
        <v>62</v>
      </c>
      <c r="B4" s="139"/>
      <c r="C4" s="139"/>
      <c r="D4" s="139"/>
      <c r="E4" s="139"/>
      <c r="F4" s="139"/>
      <c r="G4" s="139"/>
    </row>
    <row r="7" ht="16.5">
      <c r="J7" s="56" t="s">
        <v>63</v>
      </c>
    </row>
    <row r="8" ht="16.5">
      <c r="J8" s="56" t="s">
        <v>64</v>
      </c>
    </row>
    <row r="9" ht="15.75">
      <c r="K9" s="57"/>
    </row>
    <row r="10" ht="16.5">
      <c r="J10" s="58">
        <v>37711</v>
      </c>
    </row>
    <row r="11" ht="16.5">
      <c r="J11" s="58" t="s">
        <v>12</v>
      </c>
    </row>
    <row r="12" ht="15.75">
      <c r="G12" s="59"/>
    </row>
    <row r="13" spans="1:10" ht="16.5">
      <c r="A13" s="60" t="s">
        <v>65</v>
      </c>
      <c r="B13" s="60"/>
      <c r="C13" s="60"/>
      <c r="D13" s="60"/>
      <c r="E13" s="61"/>
      <c r="F13" s="61"/>
      <c r="G13" s="61"/>
      <c r="J13" s="62">
        <f>'[4]Cash flow'!D14</f>
        <v>7418</v>
      </c>
    </row>
    <row r="14" spans="1:10" ht="16.5">
      <c r="A14" s="60" t="s">
        <v>66</v>
      </c>
      <c r="B14" s="60"/>
      <c r="C14" s="60"/>
      <c r="D14" s="60"/>
      <c r="E14" s="61"/>
      <c r="F14" s="61"/>
      <c r="G14" s="61"/>
      <c r="J14" s="63"/>
    </row>
    <row r="15" spans="1:10" ht="15.75" customHeight="1">
      <c r="A15" s="64"/>
      <c r="B15" s="60" t="s">
        <v>67</v>
      </c>
      <c r="C15" s="60"/>
      <c r="D15" s="60"/>
      <c r="E15" s="61"/>
      <c r="F15" s="61"/>
      <c r="G15" s="61"/>
      <c r="J15" s="63">
        <f>'[4]Cash flow'!D26</f>
        <v>-18178.95</v>
      </c>
    </row>
    <row r="16" spans="1:10" ht="16.5">
      <c r="A16" s="61"/>
      <c r="B16" s="60" t="s">
        <v>68</v>
      </c>
      <c r="C16" s="60"/>
      <c r="D16" s="60"/>
      <c r="E16" s="61"/>
      <c r="F16" s="61"/>
      <c r="G16" s="61"/>
      <c r="J16" s="65">
        <f>'[4]Cash flow'!D29</f>
        <v>22714</v>
      </c>
    </row>
    <row r="17" spans="1:10" ht="11.25" customHeight="1">
      <c r="A17" s="61"/>
      <c r="B17" s="60"/>
      <c r="C17" s="60"/>
      <c r="D17" s="60"/>
      <c r="E17" s="61"/>
      <c r="F17" s="61"/>
      <c r="G17" s="61"/>
      <c r="J17" s="63"/>
    </row>
    <row r="18" spans="1:10" ht="16.5">
      <c r="A18" s="60" t="s">
        <v>69</v>
      </c>
      <c r="B18" s="61"/>
      <c r="C18" s="60"/>
      <c r="D18" s="60"/>
      <c r="E18" s="61"/>
      <c r="F18" s="61"/>
      <c r="G18" s="61"/>
      <c r="J18" s="63">
        <f>SUM(J13:J16)</f>
        <v>11953.05</v>
      </c>
    </row>
    <row r="19" spans="1:10" ht="11.25" customHeight="1">
      <c r="A19" s="60"/>
      <c r="B19" s="60"/>
      <c r="C19" s="60"/>
      <c r="D19" s="60"/>
      <c r="E19" s="61"/>
      <c r="F19" s="61"/>
      <c r="G19" s="61"/>
      <c r="J19" s="63"/>
    </row>
    <row r="20" spans="1:10" ht="15.75" customHeight="1">
      <c r="A20" s="60" t="s">
        <v>70</v>
      </c>
      <c r="B20" s="60"/>
      <c r="C20" s="60"/>
      <c r="D20" s="60"/>
      <c r="E20" s="61"/>
      <c r="F20" s="61"/>
      <c r="G20" s="61"/>
      <c r="J20" s="63"/>
    </row>
    <row r="21" spans="1:10" ht="16.5">
      <c r="A21" s="61"/>
      <c r="B21" s="60" t="s">
        <v>71</v>
      </c>
      <c r="C21" s="60"/>
      <c r="D21" s="60"/>
      <c r="E21" s="61"/>
      <c r="F21" s="61"/>
      <c r="G21" s="61"/>
      <c r="J21" s="63">
        <f>'[4]Cash flow'!D39-'[4]Cash flow'!C39+1</f>
        <v>58157.194</v>
      </c>
    </row>
    <row r="22" spans="1:10" ht="16.5">
      <c r="A22" s="61"/>
      <c r="B22" s="60" t="s">
        <v>72</v>
      </c>
      <c r="C22" s="60"/>
      <c r="D22" s="60"/>
      <c r="E22" s="61"/>
      <c r="F22" s="61"/>
      <c r="G22" s="61"/>
      <c r="J22" s="63">
        <f>'[4]Cash flow'!D43</f>
        <v>-17224.507000000005</v>
      </c>
    </row>
    <row r="23" spans="1:10" ht="16.5">
      <c r="A23" s="61"/>
      <c r="B23" s="60" t="s">
        <v>73</v>
      </c>
      <c r="C23" s="60"/>
      <c r="D23" s="60"/>
      <c r="E23" s="61"/>
      <c r="F23" s="61"/>
      <c r="G23" s="61"/>
      <c r="J23" s="63">
        <f>'[4]Cash flow'!C39</f>
        <v>-5822.13</v>
      </c>
    </row>
    <row r="24" spans="1:10" ht="11.25" customHeight="1">
      <c r="A24" s="60"/>
      <c r="B24" s="60"/>
      <c r="C24" s="60"/>
      <c r="D24" s="60"/>
      <c r="E24" s="61"/>
      <c r="F24" s="61"/>
      <c r="G24" s="61"/>
      <c r="J24" s="66"/>
    </row>
    <row r="25" spans="1:10" ht="16.5">
      <c r="A25" s="60" t="s">
        <v>121</v>
      </c>
      <c r="B25" s="60"/>
      <c r="C25" s="60"/>
      <c r="D25" s="60"/>
      <c r="E25" s="61"/>
      <c r="F25" s="61"/>
      <c r="G25" s="61"/>
      <c r="J25" s="65">
        <f>SUM(J18:J23)-1</f>
        <v>47062.607</v>
      </c>
    </row>
    <row r="26" spans="1:10" ht="11.25" customHeight="1">
      <c r="A26" s="60"/>
      <c r="B26" s="60"/>
      <c r="C26" s="60"/>
      <c r="D26" s="60"/>
      <c r="E26" s="61"/>
      <c r="F26" s="61"/>
      <c r="G26" s="61"/>
      <c r="J26" s="63"/>
    </row>
    <row r="27" spans="1:10" ht="15.75" customHeight="1">
      <c r="A27" s="60" t="s">
        <v>74</v>
      </c>
      <c r="B27" s="60"/>
      <c r="C27" s="60"/>
      <c r="D27" s="60"/>
      <c r="E27" s="61"/>
      <c r="F27" s="61"/>
      <c r="G27" s="61"/>
      <c r="J27" s="63"/>
    </row>
    <row r="28" spans="1:10" ht="16.5">
      <c r="A28" s="61"/>
      <c r="B28" s="61" t="s">
        <v>75</v>
      </c>
      <c r="C28" s="60"/>
      <c r="D28" s="60"/>
      <c r="E28" s="61"/>
      <c r="F28" s="61"/>
      <c r="G28" s="61"/>
      <c r="J28" s="63">
        <f>'[4]Cash flow'!D53</f>
        <v>-967</v>
      </c>
    </row>
    <row r="29" spans="1:10" ht="16.5">
      <c r="A29" s="61"/>
      <c r="B29" s="60" t="s">
        <v>76</v>
      </c>
      <c r="C29" s="60"/>
      <c r="D29" s="60"/>
      <c r="E29" s="61"/>
      <c r="F29" s="61"/>
      <c r="G29" s="61"/>
      <c r="J29" s="63">
        <f>'[4]Cash flow'!D51</f>
        <v>-1578.8910000000033</v>
      </c>
    </row>
    <row r="30" spans="1:10" ht="11.25" customHeight="1">
      <c r="A30" s="60"/>
      <c r="B30" s="60"/>
      <c r="C30" s="60"/>
      <c r="D30" s="60"/>
      <c r="E30" s="61"/>
      <c r="F30" s="61"/>
      <c r="G30" s="61"/>
      <c r="J30" s="66"/>
    </row>
    <row r="31" spans="1:10" ht="16.5">
      <c r="A31" s="60" t="s">
        <v>122</v>
      </c>
      <c r="B31" s="60"/>
      <c r="C31" s="60"/>
      <c r="D31" s="60"/>
      <c r="E31" s="61"/>
      <c r="F31" s="61"/>
      <c r="G31" s="61"/>
      <c r="J31" s="65">
        <f>SUM(J28:J30)</f>
        <v>-2545.8910000000033</v>
      </c>
    </row>
    <row r="32" spans="1:10" ht="11.25" customHeight="1">
      <c r="A32" s="60"/>
      <c r="B32" s="60"/>
      <c r="C32" s="60"/>
      <c r="D32" s="60"/>
      <c r="E32" s="61"/>
      <c r="F32" s="61"/>
      <c r="G32" s="61"/>
      <c r="J32" s="63"/>
    </row>
    <row r="33" spans="1:10" ht="15.75" customHeight="1">
      <c r="A33" s="60" t="s">
        <v>77</v>
      </c>
      <c r="B33" s="60"/>
      <c r="C33" s="60"/>
      <c r="D33" s="60"/>
      <c r="E33" s="61"/>
      <c r="F33" s="61"/>
      <c r="G33" s="61"/>
      <c r="J33" s="63"/>
    </row>
    <row r="34" spans="1:10" ht="15.75" customHeight="1">
      <c r="A34" s="60"/>
      <c r="B34" s="60" t="s">
        <v>60</v>
      </c>
      <c r="C34" s="60"/>
      <c r="D34" s="60"/>
      <c r="E34" s="61"/>
      <c r="F34" s="61"/>
      <c r="G34" s="61"/>
      <c r="J34" s="63">
        <f>'[4]Cash flow'!D63</f>
        <v>-5043</v>
      </c>
    </row>
    <row r="35" spans="1:10" ht="15.75" customHeight="1">
      <c r="A35" s="60"/>
      <c r="B35" s="60" t="s">
        <v>78</v>
      </c>
      <c r="C35" s="60"/>
      <c r="D35" s="60"/>
      <c r="E35" s="61"/>
      <c r="F35" s="61"/>
      <c r="G35" s="61"/>
      <c r="J35" s="63">
        <f>'[4]Cash flow'!D62</f>
        <v>-22714</v>
      </c>
    </row>
    <row r="36" spans="1:10" ht="16.5">
      <c r="A36" s="61"/>
      <c r="B36" s="60" t="s">
        <v>79</v>
      </c>
      <c r="C36" s="60"/>
      <c r="D36" s="60"/>
      <c r="E36" s="61"/>
      <c r="F36" s="61"/>
      <c r="G36" s="61"/>
      <c r="J36" s="63">
        <f>'[4]Cash flow'!D60+'[4]Cash flow'!D61+'[4]Cash flow'!D64</f>
        <v>-31760</v>
      </c>
    </row>
    <row r="37" spans="1:10" ht="16.5">
      <c r="A37" s="60"/>
      <c r="B37" s="60"/>
      <c r="C37" s="60"/>
      <c r="D37" s="60"/>
      <c r="E37" s="61"/>
      <c r="F37" s="61"/>
      <c r="G37" s="61"/>
      <c r="J37" s="63"/>
    </row>
    <row r="38" spans="1:10" ht="11.25" customHeight="1">
      <c r="A38" s="60"/>
      <c r="B38" s="60"/>
      <c r="C38" s="60"/>
      <c r="D38" s="60"/>
      <c r="E38" s="61"/>
      <c r="F38" s="61"/>
      <c r="G38" s="61"/>
      <c r="J38" s="66"/>
    </row>
    <row r="39" spans="1:10" ht="15.75" customHeight="1">
      <c r="A39" s="60" t="s">
        <v>123</v>
      </c>
      <c r="B39" s="60"/>
      <c r="C39" s="60"/>
      <c r="D39" s="60"/>
      <c r="E39" s="61"/>
      <c r="F39" s="61"/>
      <c r="G39" s="61"/>
      <c r="J39" s="65">
        <f>SUM(J34:J38)</f>
        <v>-59517</v>
      </c>
    </row>
    <row r="40" spans="1:10" ht="11.25" customHeight="1">
      <c r="A40" s="61"/>
      <c r="B40" s="60"/>
      <c r="C40" s="60"/>
      <c r="D40" s="60"/>
      <c r="E40" s="61"/>
      <c r="F40" s="61"/>
      <c r="G40" s="61"/>
      <c r="J40" s="63"/>
    </row>
    <row r="41" spans="1:10" ht="15.75" customHeight="1">
      <c r="A41" s="64" t="s">
        <v>80</v>
      </c>
      <c r="B41" s="64"/>
      <c r="C41" s="64"/>
      <c r="D41" s="64"/>
      <c r="E41" s="61"/>
      <c r="F41" s="61"/>
      <c r="G41" s="61"/>
      <c r="J41" s="63">
        <f>'[4]Cash flow'!D68</f>
        <v>-15000.284000000007</v>
      </c>
    </row>
    <row r="42" spans="1:10" ht="11.25" customHeight="1">
      <c r="A42" s="60"/>
      <c r="B42" s="60"/>
      <c r="C42" s="60"/>
      <c r="D42" s="60"/>
      <c r="E42" s="61"/>
      <c r="F42" s="61"/>
      <c r="G42" s="61"/>
      <c r="J42" s="63"/>
    </row>
    <row r="43" spans="1:10" ht="16.5">
      <c r="A43" s="60" t="s">
        <v>81</v>
      </c>
      <c r="B43" s="60"/>
      <c r="C43" s="60"/>
      <c r="D43" s="60"/>
      <c r="E43" s="61"/>
      <c r="F43" s="61"/>
      <c r="G43" s="61"/>
      <c r="J43" s="63">
        <f>'[4]Cash flow'!D72</f>
        <v>12420</v>
      </c>
    </row>
    <row r="44" spans="1:10" ht="11.25" customHeight="1">
      <c r="A44" s="60"/>
      <c r="B44" s="60"/>
      <c r="C44" s="60"/>
      <c r="D44" s="60"/>
      <c r="E44" s="61"/>
      <c r="F44" s="61"/>
      <c r="G44" s="61"/>
      <c r="J44" s="63"/>
    </row>
    <row r="45" spans="1:10" ht="24.75" customHeight="1" thickBot="1">
      <c r="A45" s="60" t="s">
        <v>82</v>
      </c>
      <c r="B45" s="60"/>
      <c r="C45" s="60"/>
      <c r="D45" s="60"/>
      <c r="E45" s="61"/>
      <c r="F45" s="61"/>
      <c r="G45" s="61"/>
      <c r="J45" s="67">
        <f>SUM(J41:J43)</f>
        <v>-2580.284000000007</v>
      </c>
    </row>
    <row r="46" spans="1:10" ht="16.5" thickTop="1">
      <c r="A46" s="68"/>
      <c r="B46" s="69"/>
      <c r="C46" s="69"/>
      <c r="D46" s="69"/>
      <c r="J46" s="70"/>
    </row>
    <row r="47" spans="1:4" ht="15.75">
      <c r="A47" s="69"/>
      <c r="B47" s="69"/>
      <c r="C47" s="69"/>
      <c r="D47" s="69"/>
    </row>
  </sheetData>
  <mergeCells count="1">
    <mergeCell ref="A4:G4"/>
  </mergeCells>
  <printOptions/>
  <pageMargins left="1" right="0.75" top="1.75" bottom="0" header="0.5" footer="0.5"/>
  <pageSetup fitToHeight="1" fitToWidth="1" horizontalDpi="600" verticalDpi="600" orientation="portrait" paperSize="9" scale="79" r:id="rId1"/>
  <headerFooter alignWithMargins="0">
    <oddFooter>&amp;R&amp;9HLPB/3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53"/>
  <sheetViews>
    <sheetView zoomScale="85" zoomScaleNormal="85" workbookViewId="0" topLeftCell="A28">
      <selection activeCell="D19" sqref="D19"/>
    </sheetView>
  </sheetViews>
  <sheetFormatPr defaultColWidth="9.00390625" defaultRowHeight="15.75" customHeight="1"/>
  <cols>
    <col min="1" max="2" width="4.00390625" style="1" customWidth="1"/>
    <col min="3" max="3" width="17.125" style="1" customWidth="1"/>
    <col min="4" max="4" width="10.375" style="1" customWidth="1"/>
    <col min="5" max="6" width="9.875" style="1" customWidth="1"/>
    <col min="7" max="7" width="10.375" style="1" bestFit="1" customWidth="1"/>
    <col min="8" max="8" width="10.375" style="1" customWidth="1"/>
    <col min="9" max="9" width="12.00390625" style="1" bestFit="1" customWidth="1"/>
    <col min="10" max="16384" width="10.00390625" style="1" customWidth="1"/>
  </cols>
  <sheetData>
    <row r="1" s="9" customFormat="1" ht="15.75" customHeight="1">
      <c r="A1" s="9" t="s">
        <v>24</v>
      </c>
    </row>
    <row r="2" spans="2:9" ht="12.75" customHeight="1">
      <c r="B2" s="2"/>
      <c r="D2" s="3"/>
      <c r="E2" s="3"/>
      <c r="F2" s="3"/>
      <c r="G2" s="3"/>
      <c r="H2" s="3"/>
      <c r="I2" s="3"/>
    </row>
    <row r="3" spans="1:9" ht="15.75" customHeight="1">
      <c r="A3" s="140" t="s">
        <v>0</v>
      </c>
      <c r="B3" s="140"/>
      <c r="C3" s="140"/>
      <c r="D3" s="140"/>
      <c r="E3" s="140"/>
      <c r="F3" s="140"/>
      <c r="G3" s="140"/>
      <c r="H3" s="140"/>
      <c r="I3" s="140"/>
    </row>
    <row r="4" spans="1:9" ht="15.75" customHeight="1">
      <c r="A4" s="140" t="s">
        <v>1</v>
      </c>
      <c r="B4" s="140"/>
      <c r="C4" s="140"/>
      <c r="D4" s="140"/>
      <c r="E4" s="140"/>
      <c r="F4" s="140"/>
      <c r="G4" s="140"/>
      <c r="H4" s="140"/>
      <c r="I4" s="140"/>
    </row>
    <row r="5" spans="2:9" ht="15.75" customHeight="1">
      <c r="B5" s="2"/>
      <c r="D5" s="3"/>
      <c r="E5" s="4"/>
      <c r="F5" s="4"/>
      <c r="G5" s="5"/>
      <c r="H5" s="5"/>
      <c r="I5" s="3"/>
    </row>
    <row r="6" spans="2:9" ht="15.75" customHeight="1">
      <c r="B6" s="2"/>
      <c r="D6" s="3"/>
      <c r="E6" s="6"/>
      <c r="F6" s="6"/>
      <c r="G6" s="7"/>
      <c r="H6" s="7"/>
      <c r="I6" s="3"/>
    </row>
    <row r="7" spans="2:9" ht="15.75" customHeight="1">
      <c r="B7" s="2"/>
      <c r="D7" s="3" t="s">
        <v>2</v>
      </c>
      <c r="E7" s="3" t="s">
        <v>2</v>
      </c>
      <c r="F7" s="3" t="s">
        <v>3</v>
      </c>
      <c r="G7" s="5" t="s">
        <v>4</v>
      </c>
      <c r="H7" s="5" t="s">
        <v>5</v>
      </c>
      <c r="I7" s="5"/>
    </row>
    <row r="8" spans="2:9" ht="15.75" customHeight="1">
      <c r="B8" s="2"/>
      <c r="D8" s="3" t="s">
        <v>6</v>
      </c>
      <c r="E8" s="3" t="s">
        <v>7</v>
      </c>
      <c r="F8" s="3" t="s">
        <v>8</v>
      </c>
      <c r="G8" s="5" t="s">
        <v>9</v>
      </c>
      <c r="H8" s="5" t="s">
        <v>10</v>
      </c>
      <c r="I8" s="5" t="s">
        <v>11</v>
      </c>
    </row>
    <row r="9" spans="1:9" ht="15.75" customHeight="1">
      <c r="A9" s="2"/>
      <c r="B9" s="2"/>
      <c r="D9" s="8" t="s">
        <v>12</v>
      </c>
      <c r="E9" s="8" t="s">
        <v>12</v>
      </c>
      <c r="F9" s="8" t="s">
        <v>12</v>
      </c>
      <c r="G9" s="8" t="s">
        <v>12</v>
      </c>
      <c r="H9" s="8" t="s">
        <v>12</v>
      </c>
      <c r="I9" s="8" t="s">
        <v>12</v>
      </c>
    </row>
    <row r="10" spans="1:9" ht="12" customHeight="1">
      <c r="A10" s="6"/>
      <c r="B10" s="2"/>
      <c r="D10" s="3"/>
      <c r="E10" s="3"/>
      <c r="F10" s="3"/>
      <c r="G10" s="3"/>
      <c r="H10" s="3"/>
      <c r="I10" s="3"/>
    </row>
    <row r="11" spans="1:9" ht="15.75" customHeight="1">
      <c r="A11" s="9" t="s">
        <v>13</v>
      </c>
      <c r="B11" s="2"/>
      <c r="D11" s="3"/>
      <c r="E11" s="3"/>
      <c r="F11" s="3"/>
      <c r="G11" s="3"/>
      <c r="H11" s="3"/>
      <c r="I11" s="3"/>
    </row>
    <row r="12" spans="1:9" ht="15.75" customHeight="1">
      <c r="A12" s="9"/>
      <c r="B12" s="2"/>
      <c r="D12" s="3"/>
      <c r="E12" s="3"/>
      <c r="F12" s="3"/>
      <c r="G12" s="3"/>
      <c r="H12" s="3"/>
      <c r="I12" s="3"/>
    </row>
    <row r="13" spans="1:9" ht="15.75" customHeight="1">
      <c r="A13" s="1" t="s">
        <v>14</v>
      </c>
      <c r="B13" s="2"/>
      <c r="D13" s="10">
        <f>'[3]N1-26acs(Pg19-53)'!L989</f>
        <v>350229</v>
      </c>
      <c r="E13" s="10">
        <f>'[3]N1-26acs(Pg19-53)'!H1006</f>
        <v>35089</v>
      </c>
      <c r="F13" s="10">
        <v>8578</v>
      </c>
      <c r="G13" s="10">
        <v>314021</v>
      </c>
      <c r="H13" s="10">
        <v>5043</v>
      </c>
      <c r="I13" s="10">
        <f>SUM(D13:H13)</f>
        <v>712960</v>
      </c>
    </row>
    <row r="14" spans="2:9" ht="15.75" customHeight="1">
      <c r="B14" s="2"/>
      <c r="D14" s="11"/>
      <c r="E14" s="11"/>
      <c r="F14" s="11"/>
      <c r="G14" s="10"/>
      <c r="H14" s="10"/>
      <c r="I14" s="10"/>
    </row>
    <row r="15" spans="1:9" ht="15.75" customHeight="1">
      <c r="A15" s="1" t="s">
        <v>15</v>
      </c>
      <c r="B15" s="2"/>
      <c r="D15" s="12"/>
      <c r="E15" s="12"/>
      <c r="F15" s="12"/>
      <c r="G15" s="12"/>
      <c r="H15" s="12"/>
      <c r="I15" s="12"/>
    </row>
    <row r="16" spans="1:9" ht="15.75" customHeight="1">
      <c r="A16" s="1" t="s">
        <v>16</v>
      </c>
      <c r="B16" s="2"/>
      <c r="D16" s="12">
        <v>0</v>
      </c>
      <c r="E16" s="12">
        <v>0</v>
      </c>
      <c r="F16" s="12">
        <f>-'[1]BS-3-03'!AS59+'[1]BS-3-03'!AQ59-F18</f>
        <v>113.60000000000036</v>
      </c>
      <c r="G16" s="12">
        <v>0</v>
      </c>
      <c r="H16" s="12">
        <v>0</v>
      </c>
      <c r="I16" s="10">
        <f>SUM(D16:H16)</f>
        <v>113.60000000000036</v>
      </c>
    </row>
    <row r="17" spans="1:9" ht="15.75" customHeight="1">
      <c r="A17" s="1" t="s">
        <v>17</v>
      </c>
      <c r="B17" s="2"/>
      <c r="D17" s="12"/>
      <c r="E17" s="12"/>
      <c r="F17" s="12"/>
      <c r="G17" s="12"/>
      <c r="H17" s="12"/>
      <c r="I17" s="10"/>
    </row>
    <row r="18" spans="1:9" ht="15.75" customHeight="1">
      <c r="A18" s="1" t="s">
        <v>18</v>
      </c>
      <c r="B18" s="2"/>
      <c r="D18" s="12">
        <v>0</v>
      </c>
      <c r="E18" s="12">
        <v>0</v>
      </c>
      <c r="F18" s="12">
        <v>-370</v>
      </c>
      <c r="G18" s="12">
        <v>0</v>
      </c>
      <c r="H18" s="12">
        <v>0</v>
      </c>
      <c r="I18" s="10">
        <f>SUM(D18:H18)</f>
        <v>-370</v>
      </c>
    </row>
    <row r="19" spans="1:9" ht="15.75" customHeight="1">
      <c r="A19" s="1" t="s">
        <v>19</v>
      </c>
      <c r="B19" s="2"/>
      <c r="D19" s="12"/>
      <c r="E19" s="12"/>
      <c r="F19" s="12"/>
      <c r="G19" s="12"/>
      <c r="H19" s="12"/>
      <c r="I19" s="10"/>
    </row>
    <row r="20" spans="1:2" ht="15.75" customHeight="1">
      <c r="A20" s="13" t="s">
        <v>20</v>
      </c>
      <c r="B20" s="2"/>
    </row>
    <row r="21" spans="1:9" ht="15.75" customHeight="1">
      <c r="A21" s="1" t="s">
        <v>21</v>
      </c>
      <c r="B21" s="2"/>
      <c r="D21" s="12">
        <v>0</v>
      </c>
      <c r="E21" s="12">
        <v>0</v>
      </c>
      <c r="F21" s="12">
        <v>0</v>
      </c>
      <c r="G21" s="12">
        <v>0</v>
      </c>
      <c r="H21" s="12">
        <v>-5043</v>
      </c>
      <c r="I21" s="10">
        <f>SUM(D21:H21)</f>
        <v>-5043</v>
      </c>
    </row>
    <row r="22" spans="1:9" ht="15.75" customHeight="1">
      <c r="A22" s="1" t="s">
        <v>22</v>
      </c>
      <c r="B22" s="2"/>
      <c r="D22" s="11">
        <v>0</v>
      </c>
      <c r="E22" s="11">
        <v>0</v>
      </c>
      <c r="F22" s="11">
        <v>0</v>
      </c>
      <c r="G22" s="10">
        <f>'[1]BS-3-03'!AQ54-2</f>
        <v>1149.6790000000037</v>
      </c>
      <c r="H22" s="10">
        <v>0</v>
      </c>
      <c r="I22" s="10">
        <f>SUM(D22:H22)</f>
        <v>1149.6790000000037</v>
      </c>
    </row>
    <row r="23" spans="2:9" ht="15.75" customHeight="1">
      <c r="B23" s="2"/>
      <c r="D23" s="11"/>
      <c r="E23" s="11"/>
      <c r="F23" s="11"/>
      <c r="G23" s="10"/>
      <c r="H23" s="10"/>
      <c r="I23" s="10"/>
    </row>
    <row r="24" spans="1:9" ht="15.75" customHeight="1" thickBot="1">
      <c r="A24" s="1" t="s">
        <v>23</v>
      </c>
      <c r="B24" s="2"/>
      <c r="D24" s="14">
        <f>SUM(D13:D22)</f>
        <v>350229</v>
      </c>
      <c r="E24" s="14">
        <f>SUM(E13:E22)</f>
        <v>35089</v>
      </c>
      <c r="F24" s="14">
        <f>SUM(F13:F22)</f>
        <v>8321.6</v>
      </c>
      <c r="G24" s="14">
        <f>SUM(G13:G22)</f>
        <v>315170.679</v>
      </c>
      <c r="H24" s="14">
        <f>SUM(H13:H23)</f>
        <v>0</v>
      </c>
      <c r="I24" s="14">
        <f>SUM(I13:I22)+1</f>
        <v>708811.279</v>
      </c>
    </row>
    <row r="25" spans="2:9" ht="15.75" customHeight="1" thickTop="1">
      <c r="B25" s="2"/>
      <c r="D25" s="15"/>
      <c r="E25" s="15"/>
      <c r="F25" s="15"/>
      <c r="G25" s="15"/>
      <c r="H25" s="15"/>
      <c r="I25" s="15"/>
    </row>
    <row r="26" spans="2:9" ht="15.75" customHeight="1">
      <c r="B26" s="2"/>
      <c r="D26" s="15"/>
      <c r="E26" s="15"/>
      <c r="F26" s="15"/>
      <c r="G26" s="15"/>
      <c r="H26" s="15"/>
      <c r="I26" s="15"/>
    </row>
    <row r="27" spans="2:9" ht="15.75" customHeight="1">
      <c r="B27" s="2"/>
      <c r="D27" s="15"/>
      <c r="E27" s="15"/>
      <c r="F27" s="15"/>
      <c r="G27" s="15"/>
      <c r="H27" s="15"/>
      <c r="I27" s="15"/>
    </row>
    <row r="28" ht="15.75" customHeight="1">
      <c r="A28" s="13"/>
    </row>
    <row r="29" ht="15.75" customHeight="1">
      <c r="A29" s="13"/>
    </row>
    <row r="30" ht="15.75" customHeight="1">
      <c r="A30" s="13"/>
    </row>
    <row r="31" ht="15.75" customHeight="1">
      <c r="A31" s="13"/>
    </row>
    <row r="32" ht="15.75" customHeight="1">
      <c r="A32" s="13"/>
    </row>
    <row r="33" ht="15.75" customHeight="1">
      <c r="A33" s="13"/>
    </row>
    <row r="34" ht="15.75" customHeight="1">
      <c r="A34" s="13"/>
    </row>
    <row r="35" ht="15.75" customHeight="1">
      <c r="A35" s="13"/>
    </row>
    <row r="36" ht="15.75" customHeight="1">
      <c r="A36" s="13"/>
    </row>
    <row r="37" ht="15.75" customHeight="1">
      <c r="A37" s="13"/>
    </row>
    <row r="38" ht="15.75" customHeight="1">
      <c r="A38" s="13"/>
    </row>
    <row r="39" ht="15.75" customHeight="1">
      <c r="A39" s="13"/>
    </row>
    <row r="40" ht="15.75" customHeight="1">
      <c r="A40" s="13"/>
    </row>
    <row r="41" ht="15.75" customHeight="1">
      <c r="A41" s="13"/>
    </row>
    <row r="42" ht="15.75" customHeight="1">
      <c r="A42" s="13"/>
    </row>
    <row r="43" ht="15.75" customHeight="1">
      <c r="A43" s="13"/>
    </row>
    <row r="44" ht="15.75" customHeight="1">
      <c r="A44" s="13"/>
    </row>
    <row r="45" ht="15.75" customHeight="1">
      <c r="A45" s="13"/>
    </row>
    <row r="46" ht="15.75" customHeight="1">
      <c r="A46" s="13"/>
    </row>
    <row r="47" ht="15.75" customHeight="1">
      <c r="A47" s="13"/>
    </row>
    <row r="48" ht="15.75" customHeight="1">
      <c r="A48" s="13"/>
    </row>
    <row r="49" ht="15.75" customHeight="1">
      <c r="A49" s="13"/>
    </row>
    <row r="50" ht="15.75" customHeight="1">
      <c r="A50" s="13"/>
    </row>
    <row r="51" ht="15.75" customHeight="1">
      <c r="A51" s="13"/>
    </row>
    <row r="52" ht="15.75" customHeight="1">
      <c r="A52" s="13"/>
    </row>
    <row r="53" ht="15.75" customHeight="1">
      <c r="A53" s="13"/>
    </row>
  </sheetData>
  <mergeCells count="2">
    <mergeCell ref="A3:I3"/>
    <mergeCell ref="A4:I4"/>
  </mergeCells>
  <printOptions/>
  <pageMargins left="1" right="0.5" top="1.75" bottom="0.5" header="0.5" footer="0.5"/>
  <pageSetup firstPageNumber="22" useFirstPageNumber="1" fitToHeight="1" fitToWidth="1" horizontalDpi="600" verticalDpi="600" orientation="portrait" paperSize="9" scale="92" r:id="rId1"/>
  <headerFooter alignWithMargins="0">
    <oddHeader xml:space="preserve">&amp;L    </oddHeader>
    <oddFooter>&amp;R&amp;"Times New Roman,Regular"&amp;8HLPB/4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Sooi Chin Leow</dc:creator>
  <cp:keywords/>
  <dc:description/>
  <cp:lastModifiedBy>Lee Sow Yeang</cp:lastModifiedBy>
  <dcterms:created xsi:type="dcterms:W3CDTF">2003-05-05T07:38:51Z</dcterms:created>
  <dcterms:modified xsi:type="dcterms:W3CDTF">2003-05-05T07:48:55Z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